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ЭтаКнига" defaultThemeVersion="124226"/>
  <bookViews>
    <workbookView xWindow="0" yWindow="0" windowWidth="19200" windowHeight="7665"/>
  </bookViews>
  <sheets>
    <sheet name="Заявление" sheetId="2" r:id="rId1"/>
    <sheet name="Договор физ.лицо" sheetId="6" r:id="rId2"/>
    <sheet name="Лист2" sheetId="3" r:id="rId3"/>
    <sheet name="Справочники" sheetId="4" state="hidden" r:id="rId4"/>
    <sheet name="Циклы" sheetId="5" state="hidden" r:id="rId5"/>
  </sheets>
  <definedNames>
    <definedName name="a34c91" localSheetId="4">Циклы!$O$19</definedName>
    <definedName name="email">Заявление!$E$4</definedName>
    <definedName name="K_экономики_менеджмента_и_медицинского_права">Циклы!$AD$2:$AD$4</definedName>
    <definedName name="Z_0FEA4E74_1606_4183_BFDB_E3384F70B7E0_.wvu.PrintArea" localSheetId="0" hidden="1">Заявление!$A$1:$AD$51</definedName>
    <definedName name="Z_72873BB0_B661_4720_B5B4_2EB8D1878E7C_.wvu.PrintArea" localSheetId="0" hidden="1">Заявление!$A$1:$AD$51</definedName>
    <definedName name="Адрес">Заявление!$F$5</definedName>
    <definedName name="База_обучения">Заявление!$T$21</definedName>
    <definedName name="Вид_обучения">Заявление!$F$15</definedName>
    <definedName name="Вид_оплаты_обучения">Заявление!$F$20</definedName>
    <definedName name="ВидОбучения">Справочники!$G$2:$G$5</definedName>
    <definedName name="Выдан">Заявление!$O$25</definedName>
    <definedName name="Год2">Заявление!$W$18</definedName>
    <definedName name="Дата_выдачи">Заявление!$V$11</definedName>
    <definedName name="Дата_регистрации">Заявление!$G$51</definedName>
    <definedName name="Дата_рождения">Заявление!$F$3</definedName>
    <definedName name="Диплом">Заявление!$E$6</definedName>
    <definedName name="Длит_в_часах">Заявление!$AA$19</definedName>
    <definedName name="ДлительностьВЧасах">Справочники!$J$2:$J$12</definedName>
    <definedName name="Должность">Заявление!$F$10</definedName>
    <definedName name="ДолжностьСписок">Справочники!$F$2:$F$51</definedName>
    <definedName name="Другое">Заявление!$U$10</definedName>
    <definedName name="Имя">Заявление!$N$2</definedName>
    <definedName name="Индекс">Заявление!$AA$5</definedName>
    <definedName name="ИНН_юрлица">Заявление!$X$20</definedName>
    <definedName name="Интерн_ординат">Заявление!$E$7</definedName>
    <definedName name="ИнтернОрдинат">Справочники!$E$2:$E$5</definedName>
    <definedName name="К_акушерства_и_гинекологии">Циклы!$C$2:$C$70</definedName>
    <definedName name="К_анестезиологии_и_реаниматологии">Циклы!$D$2:$D$24</definedName>
    <definedName name="К_болезней_уха_горла_носа">Циклы!$E$2:$E$9</definedName>
    <definedName name="К_глазных_болезней">Циклы!$F$2:$F$10</definedName>
    <definedName name="К_госпитальной_педиатрии">Циклы!$AK$2:$AK$9</definedName>
    <definedName name="К_инфекционных_болезней">Циклы!$G$2:$G$20</definedName>
    <definedName name="К_клинической_лабораторной_диагностики">Циклы!$H$2:$H$29</definedName>
    <definedName name="К_клинической_судебной_медицины">Циклы!$I$2:$I$28</definedName>
    <definedName name="К_кожных_и_венерических_болезней">Циклы!$J$2:$J$25</definedName>
    <definedName name="К_лучевой_диагностики">Циклы!$K$2:$K$34</definedName>
    <definedName name="К_медицинской_реабилитации_и_физиотерапии">Циклы!$L$2:$L$59</definedName>
    <definedName name="К_неврологии_нейрохирургии_и_медицинской_генетики">Циклы!$AJ$2:$AJ$8</definedName>
    <definedName name="К_неврологии_психиатрии_и_наркологии">Циклы!$M$2:$M$74</definedName>
    <definedName name="К_общая_и_клиническая_фармакология">Циклы!$AH$2:$AH$15</definedName>
    <definedName name="К_общей_врачебной_практики_и_геронтологии">Циклы!$N$2:$N$59</definedName>
    <definedName name="К_общественного_здоровья_и_здравоохранения">Циклы!$O$2:$O$30</definedName>
    <definedName name="К_Общественного_здоровья_и_здравоохранения_ФДПО_Средний_мед.персонал">Циклы!$AL$2:$AL$120</definedName>
    <definedName name="К_онкологии">Циклы!$P$2:$P$19</definedName>
    <definedName name="К_патологической_анатомии">Циклы!$Q$2:$Q$15</definedName>
    <definedName name="К_педиатрии">Циклы!$R$2:$R$49</definedName>
    <definedName name="К_пропедевтики_внутренних_болезней">Циклы!$AI$2:$AI$13</definedName>
    <definedName name="К_профилактической_медицины">Циклы!$S$2:$S$185</definedName>
    <definedName name="К_психиатрии_и_медицинской_психологии">Циклы!$AF$2:$AF$28</definedName>
    <definedName name="К_симуляционно_аккредитационный_центр">Циклы!$AO$2:$AO$22</definedName>
    <definedName name="К_скорой_медицинской_помощи">Циклы!$T$2:$T$65</definedName>
    <definedName name="К_стоматологии">Циклы!$U$2:$U$66</definedName>
    <definedName name="К_терапевтической_стоматологии">Циклы!$AG$2:$AG$14</definedName>
    <definedName name="К_терапии">Циклы!$V$2:$V$36</definedName>
    <definedName name="К_травматологии_ортопедии_и_военно_полевой_хирургии">Циклы!$W$2:$W$35</definedName>
    <definedName name="К_управления_и_экономики_фармации_и_фармацевтической_технологии">Циклы!$Y$2:$Y$30</definedName>
    <definedName name="К_урологии">Циклы!$X$2:$X$11</definedName>
    <definedName name="К_факультетской_и_поликлинической_педиатрии">Циклы!$Z$2:$Z$10</definedName>
    <definedName name="К_физической_культуры_и_спорта">Циклы!$AM$2:$AM$8</definedName>
    <definedName name="К_фтизиатрии">Циклы!$AA$2:$AA$7</definedName>
    <definedName name="К_хирургии">Циклы!$AB$2:$AB$62</definedName>
    <definedName name="К_челюстно_лицевой_хирургии_и_имплантологии">Циклы!$AC$2:$AC$41</definedName>
    <definedName name="К_эндокринологии_и_внутренних_болезней">Циклы!$AN$2:$AN$4</definedName>
    <definedName name="Кафедра">Заявление!$D$14</definedName>
    <definedName name="Кафедры">Циклы!$A$2:$A$40</definedName>
    <definedName name="Конец_обучения">Заявление!$M$18</definedName>
    <definedName name="Место_обучения">Заявление!$F$21</definedName>
    <definedName name="Место_работы_1">Заявление!$F$8</definedName>
    <definedName name="Место_работы_2">Заявление!$A$9</definedName>
    <definedName name="МестоОбучения">Справочники!$B$2:$B$4</definedName>
    <definedName name="Месяцы">Справочники!$Q$2:$Q$13</definedName>
    <definedName name="на_базе">Заявление!$S$21</definedName>
    <definedName name="Название_цикла">Заявление!$F$16</definedName>
    <definedName name="Начало_обучения">Заявление!$G$18</definedName>
    <definedName name="Номер">Заявление!$I$25</definedName>
    <definedName name="_xlnm.Print_Area" localSheetId="1">'Договор физ.лицо'!$A$1:$CJ$188</definedName>
    <definedName name="_xlnm.Print_Area" localSheetId="0">Заявление!$A$1:$AD$51</definedName>
    <definedName name="Образование">Заявление!$N$6</definedName>
    <definedName name="Отчество">Заявление!$X$2</definedName>
    <definedName name="Очн_дистанционн">Заявление!$F$19</definedName>
    <definedName name="Плательщик">Заявление!$P$20</definedName>
    <definedName name="ПлательщикСписок">Справочники!$K$2:$K$4</definedName>
    <definedName name="Пол">Заявление!$M$3</definedName>
    <definedName name="ПолСписок">Справочники!$D$2:$D$3</definedName>
    <definedName name="Посещаемость">Лист2!$AU$2</definedName>
    <definedName name="Серия">Заявление!$F$25</definedName>
    <definedName name="Сертификат">Заявление!$F$11</definedName>
    <definedName name="СНИЛС">Заявление!$V$3</definedName>
    <definedName name="Специальность">Заявление!$P$7</definedName>
    <definedName name="Специальность_обучения">Заявление!$F$17</definedName>
    <definedName name="Специальность_раб">Заявление!$F$12</definedName>
    <definedName name="Специальность_сертификат">Заявление!$K$12</definedName>
    <definedName name="Специальность_сертификату">Заявление!$K$12</definedName>
    <definedName name="СпециальностьСестрыСписок">Справочники!$P$2:$P$36</definedName>
    <definedName name="СпециальностьСписок">Справочники!$C$2:$C$103</definedName>
    <definedName name="СпособОплаты">Справочники!$A$2:$A$3</definedName>
    <definedName name="Стаж_должности">Заявление!$M$13</definedName>
    <definedName name="Стаж_специальности">Заявление!$X$13</definedName>
    <definedName name="Телефон">Заявление!$X$4</definedName>
    <definedName name="Тесты">Лист2!$AY$2</definedName>
    <definedName name="Университетская_клиника">Циклы!$AE$2:$AE$48</definedName>
    <definedName name="УровеньОбразованияСписок">Справочники!$M$2:$M$3</definedName>
    <definedName name="Факультет">Заявление!$W$6</definedName>
    <definedName name="Факультет_медсестер">Справочники!$L$2:$L$13</definedName>
    <definedName name="ФакультетСписок">Справочники!$H$2:$H$9</definedName>
    <definedName name="Фамилия">Заявление!$D$2</definedName>
    <definedName name="ФормаОбучения">Справочники!$I$2:$I$6</definedName>
  </definedNames>
  <calcPr calcId="144525"/>
  <customWorkbookViews>
    <customWorkbookView name="методист - Личное представление" guid="{72873BB0-B661-4720-B5B4-2EB8D1878E7C}" mergeInterval="0" personalView="1" maximized="1" xWindow="-8" yWindow="-8" windowWidth="1456" windowHeight="844" activeSheetId="1" showComments="commIndAndComment"/>
    <customWorkbookView name="1 - Личное представление" guid="{0FEA4E74-1606-4183-BFDB-E3384F70B7E0}" mergeInterval="0" personalView="1" maximized="1" xWindow="-4" yWindow="-4" windowWidth="1928" windowHeight="1048" activeSheetId="1"/>
  </customWorkbookViews>
</workbook>
</file>

<file path=xl/calcChain.xml><?xml version="1.0" encoding="utf-8"?>
<calcChain xmlns="http://schemas.openxmlformats.org/spreadsheetml/2006/main">
  <c r="AO1" i="5" l="1"/>
  <c r="AN1" i="5" l="1"/>
  <c r="AM1" i="5"/>
  <c r="AL1" i="5"/>
  <c r="AK1" i="5"/>
  <c r="AJ1" i="5"/>
  <c r="AX177" i="6" l="1"/>
  <c r="AB177" i="6"/>
  <c r="AS148" i="6"/>
  <c r="AS183" i="6" s="1"/>
  <c r="A182" i="6"/>
  <c r="B149" i="6"/>
  <c r="B184" i="6" s="1"/>
  <c r="BX148" i="6"/>
  <c r="BX183" i="6" s="1"/>
  <c r="A147" i="6"/>
  <c r="R144" i="6"/>
  <c r="R179" i="6" s="1"/>
  <c r="D144" i="6"/>
  <c r="D179" i="6" s="1"/>
  <c r="BD22" i="6"/>
  <c r="AA22" i="6"/>
  <c r="AT123" i="6" l="1"/>
  <c r="BJ132" i="6"/>
  <c r="BM152" i="6" s="1"/>
  <c r="BM187" i="6" s="1"/>
  <c r="AT131" i="6"/>
  <c r="AT127" i="6"/>
  <c r="AT124" i="6"/>
  <c r="AT120" i="6"/>
  <c r="N23" i="6"/>
  <c r="A15" i="6"/>
  <c r="BV22" i="6" l="1"/>
  <c r="AZ22" i="6"/>
  <c r="AS22" i="6"/>
  <c r="W22" i="6"/>
  <c r="AA2" i="3"/>
  <c r="I20" i="6"/>
  <c r="BK2" i="3"/>
  <c r="A18" i="6"/>
  <c r="Y2" i="3"/>
  <c r="W2" i="3"/>
  <c r="A9" i="6"/>
  <c r="AI1" i="5" l="1"/>
  <c r="AH1" i="5" l="1"/>
  <c r="AF1" i="5" l="1"/>
  <c r="L1" i="5" l="1"/>
  <c r="AB2" i="3" l="1"/>
  <c r="AD1" i="5" l="1"/>
  <c r="AI2" i="3" l="1"/>
  <c r="AE1" i="5" l="1"/>
  <c r="BV2" i="3" l="1"/>
  <c r="BT2" i="3"/>
  <c r="BU2" i="3"/>
  <c r="BS2" i="3"/>
  <c r="T2" i="3"/>
  <c r="A2" i="3" l="1"/>
  <c r="B2" i="3"/>
  <c r="C2" i="3"/>
  <c r="E2" i="3"/>
  <c r="F2" i="3"/>
  <c r="G2" i="3"/>
  <c r="H2" i="3"/>
  <c r="I2" i="3"/>
  <c r="J2" i="3"/>
  <c r="K2" i="3"/>
  <c r="L2" i="3"/>
  <c r="M2" i="3"/>
  <c r="N2" i="3"/>
  <c r="O2" i="3"/>
  <c r="P2" i="3"/>
  <c r="Q2" i="3"/>
  <c r="R2" i="3"/>
  <c r="S2" i="3"/>
  <c r="U2" i="3"/>
  <c r="V2" i="3"/>
  <c r="X2" i="3"/>
  <c r="AC2" i="3"/>
  <c r="AE2" i="3"/>
  <c r="AJ2" i="3"/>
  <c r="D2" i="3" l="1"/>
  <c r="T1" i="5"/>
  <c r="AC1" i="5" l="1"/>
  <c r="AB1" i="5"/>
  <c r="AA1" i="5"/>
  <c r="Z1" i="5"/>
  <c r="Y1" i="5"/>
  <c r="X1" i="5"/>
  <c r="W1" i="5"/>
  <c r="V1" i="5"/>
  <c r="U1" i="5"/>
  <c r="S1" i="5"/>
  <c r="R1" i="5"/>
  <c r="Q1" i="5"/>
  <c r="P1" i="5"/>
  <c r="O1" i="5"/>
  <c r="N1" i="5"/>
  <c r="M1" i="5"/>
  <c r="K1" i="5"/>
  <c r="J1" i="5"/>
  <c r="I1" i="5"/>
  <c r="H1" i="5"/>
  <c r="G1" i="5"/>
  <c r="F1" i="5"/>
  <c r="E1" i="5"/>
  <c r="D1" i="5"/>
  <c r="C1" i="5"/>
</calcChain>
</file>

<file path=xl/sharedStrings.xml><?xml version="1.0" encoding="utf-8"?>
<sst xmlns="http://schemas.openxmlformats.org/spreadsheetml/2006/main" count="1872" uniqueCount="1747">
  <si>
    <t>Фамилия</t>
  </si>
  <si>
    <t>Имя</t>
  </si>
  <si>
    <t>Отчество</t>
  </si>
  <si>
    <t>Должность</t>
  </si>
  <si>
    <t>Специальность</t>
  </si>
  <si>
    <t>Кафедра</t>
  </si>
  <si>
    <t>Сроки обучения</t>
  </si>
  <si>
    <t>Дата регистрации:</t>
  </si>
  <si>
    <t>СНИЛС</t>
  </si>
  <si>
    <t>Телефон</t>
  </si>
  <si>
    <t xml:space="preserve">Сертификат № </t>
  </si>
  <si>
    <t>лет</t>
  </si>
  <si>
    <t>Диплом №</t>
  </si>
  <si>
    <t>Название цикла</t>
  </si>
  <si>
    <t>Подлинность сведений, указанных в карте регистрации, подтверждаю.</t>
  </si>
  <si>
    <t>Место работы:</t>
  </si>
  <si>
    <t>Место обучения:</t>
  </si>
  <si>
    <t>Электр. почта</t>
  </si>
  <si>
    <t xml:space="preserve">Дата рождения </t>
  </si>
  <si>
    <t>Пол</t>
  </si>
  <si>
    <t>с</t>
  </si>
  <si>
    <t>по</t>
  </si>
  <si>
    <t>г.</t>
  </si>
  <si>
    <t>Непрерывный стаж: в данной должности</t>
  </si>
  <si>
    <t>лет, по данной специальности</t>
  </si>
  <si>
    <t>Способ оплаты:</t>
  </si>
  <si>
    <t>специальность</t>
  </si>
  <si>
    <t>Вид обучения</t>
  </si>
  <si>
    <t>Интернатура</t>
  </si>
  <si>
    <t>Ординатура</t>
  </si>
  <si>
    <t>Пол выбрать из списка</t>
  </si>
  <si>
    <t>Интернатура и (или) ординатура и ее специальность</t>
  </si>
  <si>
    <t>Вид обучения выбрать из списка</t>
  </si>
  <si>
    <t>Название цикла выбрать из списка</t>
  </si>
  <si>
    <t>Способ оплаты выбрать из списка</t>
  </si>
  <si>
    <t>Карту распечатать, подписать, сканировать или фотографировать подписанный вариант</t>
  </si>
  <si>
    <t>Для выбора из списка выделить ячейку, тогда у нее справа появится треугольник раскрытия списка</t>
  </si>
  <si>
    <t>Отправить при регистрации и файл Excell  и цветной скан или фото</t>
  </si>
  <si>
    <t>Заполнить все выделенные цветом поля</t>
  </si>
  <si>
    <t>Место обучения</t>
  </si>
  <si>
    <t>Факультет</t>
  </si>
  <si>
    <t>бюджетное</t>
  </si>
  <si>
    <t>на кафедре</t>
  </si>
  <si>
    <t>мужской</t>
  </si>
  <si>
    <t>ассистент</t>
  </si>
  <si>
    <t>внебюджетное</t>
  </si>
  <si>
    <t>выездное</t>
  </si>
  <si>
    <t>женский</t>
  </si>
  <si>
    <t>бактериолог</t>
  </si>
  <si>
    <t>профессиональная переподготовка</t>
  </si>
  <si>
    <t>биолог</t>
  </si>
  <si>
    <t>повышение квалификации с сертификатом</t>
  </si>
  <si>
    <t>ведущий научный сотрудник</t>
  </si>
  <si>
    <t>ведущий специалист</t>
  </si>
  <si>
    <t>врач</t>
  </si>
  <si>
    <t>врач приемного покоя (отделения)</t>
  </si>
  <si>
    <t>врач-дежурант</t>
  </si>
  <si>
    <t>врач-лаборант</t>
  </si>
  <si>
    <t>врач-ординатор</t>
  </si>
  <si>
    <t>врач-статистик</t>
  </si>
  <si>
    <t>главн.эксп.обл.по МСЭ</t>
  </si>
  <si>
    <t>главный врач</t>
  </si>
  <si>
    <t>главный педиатр</t>
  </si>
  <si>
    <t>главный специалист</t>
  </si>
  <si>
    <t>директор</t>
  </si>
  <si>
    <t>доцент</t>
  </si>
  <si>
    <t>заведующий аптекой</t>
  </si>
  <si>
    <t>заведующий выездной бригадой</t>
  </si>
  <si>
    <t>заведующий женской консультацией</t>
  </si>
  <si>
    <t>заведующий кабинетом</t>
  </si>
  <si>
    <t>заведующий кафедрой</t>
  </si>
  <si>
    <t>заведующий лабораторией</t>
  </si>
  <si>
    <t>заведующий отделением</t>
  </si>
  <si>
    <t>заведующий отделом</t>
  </si>
  <si>
    <t>заведующий поликлиникой</t>
  </si>
  <si>
    <t>заведующий ССП</t>
  </si>
  <si>
    <t>заведующий ФАП</t>
  </si>
  <si>
    <t>заведующий(нач.,рук-ль)</t>
  </si>
  <si>
    <t>заместитель главного врача</t>
  </si>
  <si>
    <t>заместитель директора</t>
  </si>
  <si>
    <t>заместитель начальника отдела</t>
  </si>
  <si>
    <t>инструктор</t>
  </si>
  <si>
    <t>интерн</t>
  </si>
  <si>
    <t>клинический ординатор</t>
  </si>
  <si>
    <t>медсестра</t>
  </si>
  <si>
    <t>младший научный сотрудник</t>
  </si>
  <si>
    <t>научный сотрудник</t>
  </si>
  <si>
    <t>начальник отдела</t>
  </si>
  <si>
    <t>председатель обкома профсоюза работников здравоох</t>
  </si>
  <si>
    <t>преподаватель</t>
  </si>
  <si>
    <t>провизор</t>
  </si>
  <si>
    <t>профессор</t>
  </si>
  <si>
    <t>прочие должности</t>
  </si>
  <si>
    <t>старшая медсестра</t>
  </si>
  <si>
    <t>старший врач</t>
  </si>
  <si>
    <t>старший лаборант</t>
  </si>
  <si>
    <t>старший научный сотрудник</t>
  </si>
  <si>
    <t>ученый секретарь</t>
  </si>
  <si>
    <t>другое</t>
  </si>
  <si>
    <t>повышение квалификации в системе НМО</t>
  </si>
  <si>
    <t>ФИО</t>
  </si>
  <si>
    <t>место работы</t>
  </si>
  <si>
    <t>должность</t>
  </si>
  <si>
    <t>Действующий сертификат №</t>
  </si>
  <si>
    <t>Дата выдачи сертификата</t>
  </si>
  <si>
    <t>Дата рождения</t>
  </si>
  <si>
    <t>e-mail</t>
  </si>
  <si>
    <t>телефон</t>
  </si>
  <si>
    <t>индекс места жительства</t>
  </si>
  <si>
    <t>адрес места жительства</t>
  </si>
  <si>
    <t>диплом №</t>
  </si>
  <si>
    <t>интернатура / 
ординатура</t>
  </si>
  <si>
    <t>специальность 
по интернатуре
/ ординатуре</t>
  </si>
  <si>
    <t>Непрерывный стаж: в данной должности, лет</t>
  </si>
  <si>
    <t>по данной специальности, лет</t>
  </si>
  <si>
    <t>Вид 
обучения</t>
  </si>
  <si>
    <t>Продолжительность, час</t>
  </si>
  <si>
    <t>назвиние цикла</t>
  </si>
  <si>
    <t>Примечние к циклу</t>
  </si>
  <si>
    <t>дата начала
цикла</t>
  </si>
  <si>
    <t>дата окончания
цикла</t>
  </si>
  <si>
    <t>ДОТ и 
ЭО, %</t>
  </si>
  <si>
    <t>вид 
оплаты</t>
  </si>
  <si>
    <t>Цена обучения в договоре</t>
  </si>
  <si>
    <t>Общ. сумма договора (можно не заполнять)</t>
  </si>
  <si>
    <t>Цена базовая (утвержденная приказом)</t>
  </si>
  <si>
    <t>ИНН Плательщика</t>
  </si>
  <si>
    <t>Плательщик</t>
  </si>
  <si>
    <t>№ договора
контрагента (если есть)</t>
  </si>
  <si>
    <t>№ договора ПИМУ</t>
  </si>
  <si>
    <t>дата заключения</t>
  </si>
  <si>
    <t xml:space="preserve">
скан договора есть</t>
  </si>
  <si>
    <t>оригинал договора есть</t>
  </si>
  <si>
    <t>№ квитанц об опл
платеж поручен</t>
  </si>
  <si>
    <t>сумма оплачена</t>
  </si>
  <si>
    <t>дата оплаты</t>
  </si>
  <si>
    <t>месяц/год на з/плату</t>
  </si>
  <si>
    <t>Результат обучения 
(успешно завершон, не завершил)</t>
  </si>
  <si>
    <t>Посещаемость %</t>
  </si>
  <si>
    <t>Практические навыки оценка 1-5</t>
  </si>
  <si>
    <t>Собеседование (экзамен) оценка 1-5</t>
  </si>
  <si>
    <t>Решение кейсов оценка 1-5</t>
  </si>
  <si>
    <t>Тесты %</t>
  </si>
  <si>
    <t>Тесты оценка 1-5</t>
  </si>
  <si>
    <t>Реферат</t>
  </si>
  <si>
    <t>Дневник стажировки</t>
  </si>
  <si>
    <t>Наличие образовательного сертификата</t>
  </si>
  <si>
    <t>Примечание 1</t>
  </si>
  <si>
    <t>Протокол сертификац. экзамена
№</t>
  </si>
  <si>
    <t>Удостоверение
Диплом №</t>
  </si>
  <si>
    <t>Сертификат 
№</t>
  </si>
  <si>
    <t>Приказ 
о зачислении №</t>
  </si>
  <si>
    <t>Приказ об 
отчислении №</t>
  </si>
  <si>
    <t>Дата приказа 
об отчислении</t>
  </si>
  <si>
    <t>Все сканы документов</t>
  </si>
  <si>
    <t>Скан паспорта</t>
  </si>
  <si>
    <t>Скан диплома</t>
  </si>
  <si>
    <t>Скан интерн /ордин</t>
  </si>
  <si>
    <t>Скан Удост о ПК</t>
  </si>
  <si>
    <t>Скан сетрификата</t>
  </si>
  <si>
    <t>Скан ТК</t>
  </si>
  <si>
    <t>Наименование организации, почтовый адрес и телефон</t>
  </si>
  <si>
    <t>Данные сертифика по указанной выше специальности</t>
  </si>
  <si>
    <t>повышение квалификации краткосрочное</t>
  </si>
  <si>
    <t>Форма обучения</t>
  </si>
  <si>
    <t>Дистанционная (ДОТ и ЭО)</t>
  </si>
  <si>
    <t>Длительность в часах</t>
  </si>
  <si>
    <t>Юр. лицо</t>
  </si>
  <si>
    <t>Физ. лицо</t>
  </si>
  <si>
    <t>дистанционное</t>
  </si>
  <si>
    <t>Подтверждаю также, что в настоящее время не обучаюсь на сертификационных циклах, в ординатуре.</t>
  </si>
  <si>
    <t>Адрес слушателя</t>
  </si>
  <si>
    <t>Индекс</t>
  </si>
  <si>
    <t>Длительность цикла в часах</t>
  </si>
  <si>
    <t>Очная</t>
  </si>
  <si>
    <t>факультет</t>
  </si>
  <si>
    <t>Специальность по сертификату</t>
  </si>
  <si>
    <t>Очно-заочная с ДОТ и ЭО</t>
  </si>
  <si>
    <t>ТФОМС</t>
  </si>
  <si>
    <t>Форма Обучения</t>
  </si>
  <si>
    <t>Для вида обучения повышение квалификации краткосрочное это поле можно не заполнять</t>
  </si>
  <si>
    <t>Наличие интерн/ординатуры</t>
  </si>
  <si>
    <t>Имена диапазонов</t>
  </si>
  <si>
    <t>К_акушерства_и_гинекологии</t>
  </si>
  <si>
    <t>К_анестезиологии_и_реаниматологии</t>
  </si>
  <si>
    <t>К_болезней_уха_горла_носа</t>
  </si>
  <si>
    <t>К_глазных_болезней</t>
  </si>
  <si>
    <t>К_инфекционных_болезней</t>
  </si>
  <si>
    <t>К_клинической_лабораторной_диагностики</t>
  </si>
  <si>
    <t>К_клинической_судебной_медицины</t>
  </si>
  <si>
    <t>К_кожных_и_венерических_болезней</t>
  </si>
  <si>
    <t>К_лучевой_диагностики</t>
  </si>
  <si>
    <t>К_медицинской_реабилитации_и_физиотерапии</t>
  </si>
  <si>
    <t>К_неврологии_психиатрии_и_наркологии</t>
  </si>
  <si>
    <t>К_общей_врачебной_практики_и_геронтологии</t>
  </si>
  <si>
    <t>К_общественного_здоровья_и_здравоохранения</t>
  </si>
  <si>
    <t>К_онкологии</t>
  </si>
  <si>
    <t>К_патологической_анатомии</t>
  </si>
  <si>
    <t>К_педиатрии</t>
  </si>
  <si>
    <t>К_профилактической_медицины</t>
  </si>
  <si>
    <t>К_скорой_медицинской_помощи</t>
  </si>
  <si>
    <t>К_стоматологии</t>
  </si>
  <si>
    <t>К_терапии</t>
  </si>
  <si>
    <t>К_травматологии_ортопедии_и_военно_полевой_хирургии</t>
  </si>
  <si>
    <t>К_урологии</t>
  </si>
  <si>
    <t>К_управления_и_экономики_фармации_и_фармацевтической_технологии</t>
  </si>
  <si>
    <t>К_факультетской_и_поликлинической_педиатрии</t>
  </si>
  <si>
    <t>К_фтизиатрии</t>
  </si>
  <si>
    <t>К_хирургии</t>
  </si>
  <si>
    <t>К_челюстно_лицевой_хирургии_и_имплантологии</t>
  </si>
  <si>
    <t>Акушерство и гинекология - 144</t>
  </si>
  <si>
    <t>Неотложные состояния в акушерстве и гинекологии - 144</t>
  </si>
  <si>
    <t>Ультразвуковая диагностика в акушерстве и гинекологии - 144</t>
  </si>
  <si>
    <t>Актуальные вопросы регионарной анестезии - 144</t>
  </si>
  <si>
    <t>Анестезиология и реаниматология - 144</t>
  </si>
  <si>
    <t>Неотложная анестезиология и реаниматология - 144</t>
  </si>
  <si>
    <t>Оториноларингология - 144</t>
  </si>
  <si>
    <t>Воспалительные заболевания глотки и гортани - 36</t>
  </si>
  <si>
    <t>Воспалительные заболевания наружного и среднего уха - 36</t>
  </si>
  <si>
    <t>Воспалительные заболевания полости носа и околоносовых пазух - 36</t>
  </si>
  <si>
    <t>Негнойные заболевания среднего и внутреннего уха - 36</t>
  </si>
  <si>
    <t>Инфекционные болезни - 500</t>
  </si>
  <si>
    <t>Инфекционные болезни - 144</t>
  </si>
  <si>
    <t>Актуальные вопросы гепатологии - 36</t>
  </si>
  <si>
    <t>Актуальные вопросы паразитологии - 36</t>
  </si>
  <si>
    <t>Клиническая лабораторная диагностика - 144</t>
  </si>
  <si>
    <t>Избранные разделы цитологической диагностики новообразований - 72</t>
  </si>
  <si>
    <t>Иммуногематология - 72</t>
  </si>
  <si>
    <t>ИФА и ПЦР в клинической лабораторной диагностике - 72</t>
  </si>
  <si>
    <t>Лабораторная диагностика урогенитальных инфекций - 36</t>
  </si>
  <si>
    <t>Актуальные вопросы дерматовенерологии (дистанционная форма обучения) - 144</t>
  </si>
  <si>
    <t>Дерматовенерология - 144</t>
  </si>
  <si>
    <t>Косметология - 144</t>
  </si>
  <si>
    <t>Дерматоскопия - 72</t>
  </si>
  <si>
    <t>Детская дерматология - 36</t>
  </si>
  <si>
    <t>Лазерные технологии в дерматологии и косметологии - 36</t>
  </si>
  <si>
    <t>Современные аспекты инфекций, передающихся половым путем - 36</t>
  </si>
  <si>
    <t>Болезни волос и волосистой кожи головы - 18</t>
  </si>
  <si>
    <t>Дерматоонкология - 18</t>
  </si>
  <si>
    <t>Дерматоскопия - 18</t>
  </si>
  <si>
    <t>Сосудистая патология в дерматологии - 18</t>
  </si>
  <si>
    <t>Ультразвуковая диагностика - 144</t>
  </si>
  <si>
    <t>Рентгенология - 144</t>
  </si>
  <si>
    <t>Основы КТ и МРТ - 216</t>
  </si>
  <si>
    <t>Лечебная физкультура и спортивная медицина - 500</t>
  </si>
  <si>
    <t>Гирудотерапия - 144</t>
  </si>
  <si>
    <t>Лечебная физкультура и спортивная медицина - 144</t>
  </si>
  <si>
    <t>Мануальная терапия - 144</t>
  </si>
  <si>
    <t>Медицинская реабилитация в практической медицине - 144</t>
  </si>
  <si>
    <t>Рефлексотерапия - 144</t>
  </si>
  <si>
    <t>Электрорефлексотерапия - 144</t>
  </si>
  <si>
    <t>Избранные вопросы лечебной физкультуры и спортивной медицины - 36</t>
  </si>
  <si>
    <t>Избранные вопросы мануальной терапии - 36</t>
  </si>
  <si>
    <t>Избранные вопросы рефлексотерапии - 36</t>
  </si>
  <si>
    <t>Избранные вопросы физиотерапии - 36</t>
  </si>
  <si>
    <t>Неврология - 144</t>
  </si>
  <si>
    <t>Неврология для терапевтов - 144</t>
  </si>
  <si>
    <t>Функциональная диагностика в неврологии - 144</t>
  </si>
  <si>
    <t>Локальная инъекционная терапия в неврологии - 36</t>
  </si>
  <si>
    <t>Детская психиатрия - 36</t>
  </si>
  <si>
    <t>Общая и частная психопатология - 36</t>
  </si>
  <si>
    <t>Организация помощи лицам с психическими и наркологическими расстройствами - 36</t>
  </si>
  <si>
    <t>Пропедевтика в психиатрии и общая психопатология - 36</t>
  </si>
  <si>
    <t>Психотерапия при различных психических расстройствах - 36</t>
  </si>
  <si>
    <t>Синдром зависимости - 36</t>
  </si>
  <si>
    <t>Теоретические основы психотерапии - 36</t>
  </si>
  <si>
    <t>Терапия психических расстройств - 36</t>
  </si>
  <si>
    <t>Частная психиатрия - 36</t>
  </si>
  <si>
    <t>Терапия - 500</t>
  </si>
  <si>
    <t>Терапия - 144</t>
  </si>
  <si>
    <t>Управление структурным подразделением медицинской организации - 72</t>
  </si>
  <si>
    <t>Экспертиза качества медицинской помощи в медицинских организациях - 72</t>
  </si>
  <si>
    <t>Экспертиза временной нетрудоспособности - 72</t>
  </si>
  <si>
    <t>Общественное здоровье и здравоохранение в современных условиях - 36</t>
  </si>
  <si>
    <t>Управление, экономика и финансирование здравоохранения - 36</t>
  </si>
  <si>
    <t>Экспертиза временной нетрудоспособности - 36</t>
  </si>
  <si>
    <t>Экспертиза качества медицинской помощи - 36</t>
  </si>
  <si>
    <t>Охрана здоровья детей и подростков - 144</t>
  </si>
  <si>
    <t>Первая помощь пострадавшим в ЧС - 36</t>
  </si>
  <si>
    <t>Процедурное и прививочное дело - 36</t>
  </si>
  <si>
    <t>Охрана здоровья детей и подростков - 288</t>
  </si>
  <si>
    <t>Сестринское дело в терапии - 288</t>
  </si>
  <si>
    <t>Сестринское дело в хирургии - 288</t>
  </si>
  <si>
    <t>Сестринское дело в терапии - 144</t>
  </si>
  <si>
    <t>Сестринское дело в хирургии - 144</t>
  </si>
  <si>
    <t>Патологическая анатомия - 500</t>
  </si>
  <si>
    <t>Патологическая анатомия - 144</t>
  </si>
  <si>
    <t>Детская кардиология - 144</t>
  </si>
  <si>
    <t>Детская эндокринология - 144</t>
  </si>
  <si>
    <t>Педиатрия - 144</t>
  </si>
  <si>
    <t>Актуальные вопросы детской эндокринологии - 72</t>
  </si>
  <si>
    <t>Актуальные вопросы педиатрии - 36</t>
  </si>
  <si>
    <t>Избранные вопросы патологии детей раннего возраста - 36</t>
  </si>
  <si>
    <t>Избранные вопросы педиатрии: заболевания органов пищеварительной системы у детей - 36</t>
  </si>
  <si>
    <t>Избранные вопросы питания детей разного возраста - 36</t>
  </si>
  <si>
    <t>Инфекционная патология периода новорожденности - 36</t>
  </si>
  <si>
    <t>Неотложные состояния в неонатологии - 36</t>
  </si>
  <si>
    <t>Неотложные состояния в педиатрии - 36</t>
  </si>
  <si>
    <t>Патология доношенного ребенка - 36</t>
  </si>
  <si>
    <t>Патология недоношенного ребенка - 36</t>
  </si>
  <si>
    <t>Бактериология - 504</t>
  </si>
  <si>
    <t>Гигиена детей и подростков - 504</t>
  </si>
  <si>
    <t>Гигиена питания - 504</t>
  </si>
  <si>
    <t>Гигиена труда - 504</t>
  </si>
  <si>
    <t>Общая гигиена - 504</t>
  </si>
  <si>
    <t>Социальная гигиена и организация госсанэпидслужбы - 504</t>
  </si>
  <si>
    <t>Эпидемиология - 504</t>
  </si>
  <si>
    <t>Лабораторное дело в вирусологии - 288</t>
  </si>
  <si>
    <t>Организация дезинфекционного дела - 288</t>
  </si>
  <si>
    <t>Организация санитарного просвещения - 288</t>
  </si>
  <si>
    <t>Современные аспекты эпидемиологического надзора - 288</t>
  </si>
  <si>
    <t>Современные вопросы энтомологии - 288</t>
  </si>
  <si>
    <t>Бактериология - 144</t>
  </si>
  <si>
    <t>Гигиена детей и подростков - 144</t>
  </si>
  <si>
    <t>Гигиена питания - 144</t>
  </si>
  <si>
    <t>Дезинфектология - 144</t>
  </si>
  <si>
    <t>Коммунальная гигиена - 144</t>
  </si>
  <si>
    <t>Общая гигиена - 144</t>
  </si>
  <si>
    <t>Современные аспекты эпидемиологического надзора - 144</t>
  </si>
  <si>
    <t>Современные вопросы общей гигиены - 144</t>
  </si>
  <si>
    <t>Современные вопросы энтомологии - 144</t>
  </si>
  <si>
    <t>Социальная гигиена и организация госсанэпидслужбы - 144</t>
  </si>
  <si>
    <t>Токсикология - 144</t>
  </si>
  <si>
    <t>Эпидемиология - 144</t>
  </si>
  <si>
    <t>Лабораторное дело в бактериологии - 144</t>
  </si>
  <si>
    <t>Лабораторное дело в вирусологии - 144</t>
  </si>
  <si>
    <t>Лабораторное дело в паразитологии - 144</t>
  </si>
  <si>
    <t>Организация дезинфекционного дела - 144</t>
  </si>
  <si>
    <t>Актуальные вопросы гигиены труда и гигиены детей и подростков - 36</t>
  </si>
  <si>
    <t>Актуальные вопросы коммунальной гигиены и гигиены питания - 36</t>
  </si>
  <si>
    <t>Актуальные вопросы общей и госпитальной эпидемиологии - 36</t>
  </si>
  <si>
    <t>Организационные аспекты гигиенического воспитания - 36</t>
  </si>
  <si>
    <t>Нефрология - 500</t>
  </si>
  <si>
    <t>Скорая медицинская помощь - 500</t>
  </si>
  <si>
    <t>Скорая и неотложная помощь - 250</t>
  </si>
  <si>
    <t>Скорая и неотложная помощь - 216</t>
  </si>
  <si>
    <t>Скорая медицинская помощь - 144</t>
  </si>
  <si>
    <t>Неотложная медицинская помощь - 72</t>
  </si>
  <si>
    <t>Актуальные вопросы неотложной кардиологии - 36</t>
  </si>
  <si>
    <t>Лекарственная токсикология - 36</t>
  </si>
  <si>
    <t>Неотложная медицинская помощь - 36</t>
  </si>
  <si>
    <t>Неотложная помощь при некоторых экстремальных состояниях - 36</t>
  </si>
  <si>
    <t>Оказание первой помощи - 36</t>
  </si>
  <si>
    <t>Синдром диабетической стопы: диагностика, современные методы лечения - 36</t>
  </si>
  <si>
    <t>Сестринское дело в стоматологии - 288</t>
  </si>
  <si>
    <t>Современные аспекты ортопедической помощи населению - 288</t>
  </si>
  <si>
    <t>Сестринское дело в стоматологии - 144</t>
  </si>
  <si>
    <t>Современные аспекты ортопедической помощи населению - 144</t>
  </si>
  <si>
    <t>Современные аспекты профилактической стоматологии - 144</t>
  </si>
  <si>
    <t>Стоматологическая помощь населению - 144</t>
  </si>
  <si>
    <t>Методы повышения качества ортопедического лечения несъемными протезами - 36</t>
  </si>
  <si>
    <t>Основы эстетической стоматологии - 36</t>
  </si>
  <si>
    <t>Принципы онконастороженности и законченности диагностического этапа в алгоритме обследования пациентов стоматологического профиля - 36</t>
  </si>
  <si>
    <t>Протокол обследования пародонтологического пациента - 36</t>
  </si>
  <si>
    <t>Современная концепция использования композитных материалов, знание которой гарантирует успех прямой реставрации зубов - 36</t>
  </si>
  <si>
    <t>Современные вопросы диагностики и лечения заболеваний слизистой оболочки полости рта и пародонта. Принцип онконастороженности в алгоритме обследования пациентов стоматологического профиля - 36</t>
  </si>
  <si>
    <t>Современные методы диагностики заболеваний пародонта - 36</t>
  </si>
  <si>
    <t>Фотодиагностика и фотодокументирование в практике врача стоматолога - 36</t>
  </si>
  <si>
    <t>Хирургические аспекты дентальной имплантации - 36</t>
  </si>
  <si>
    <t>Гастроэнтерология - 500</t>
  </si>
  <si>
    <t>Гематология - 500</t>
  </si>
  <si>
    <t>Диетология - 500</t>
  </si>
  <si>
    <t>Кардиология - 500</t>
  </si>
  <si>
    <t>Пульмонология - 500</t>
  </si>
  <si>
    <t>Ревматология - 500</t>
  </si>
  <si>
    <t>Функциональная диагностика - 500</t>
  </si>
  <si>
    <t>Болезни щитовидной железы - 144</t>
  </si>
  <si>
    <t>Гастроэнтерология - 144</t>
  </si>
  <si>
    <t>Гематология - 144</t>
  </si>
  <si>
    <t>Диетология - 144</t>
  </si>
  <si>
    <t>Кардиология - 144</t>
  </si>
  <si>
    <t>Клиническая диабетология и ожирение - 144</t>
  </si>
  <si>
    <t>Нефрология - 144</t>
  </si>
  <si>
    <t>Пульмонология - 144</t>
  </si>
  <si>
    <t>Ревматология - 144</t>
  </si>
  <si>
    <t>Функциональная диагностика - 144</t>
  </si>
  <si>
    <t>Эндокринология - 144</t>
  </si>
  <si>
    <t>Управление и экономика фармации - 504</t>
  </si>
  <si>
    <t>Фармацевтическая технология - 504</t>
  </si>
  <si>
    <t>Фармацевтическая химия и фармакогнозия - 504</t>
  </si>
  <si>
    <t>Современные аспекты работы фармацевтов - 288</t>
  </si>
  <si>
    <t>Современные аспекты работы фармацевтов - 144</t>
  </si>
  <si>
    <t>Управление и экономика фармации - 144</t>
  </si>
  <si>
    <t>Фармацевтическая технология - 144</t>
  </si>
  <si>
    <t>Фармацевтическая химия и фармакогнозия - 144</t>
  </si>
  <si>
    <t>Экономика и управление в фармации - 144</t>
  </si>
  <si>
    <t>Оптовая, розничная торговля, отпуск лекарственных препаратов и других товаров аптечного ассортимента - 36</t>
  </si>
  <si>
    <t>Организационные, правовые и экономические аспекты деятельности фармацевтической организации - 36</t>
  </si>
  <si>
    <t>Организация и проведение изготовления и контроля качества лекарственных средств в условиях фармацевтических организаций - 36</t>
  </si>
  <si>
    <t>Организация и проведение экспертизы лекарственных средств - 36</t>
  </si>
  <si>
    <t>Особенности организации и осуществления технологических процессов при производстве и изготовлении лекарственных средств - 36</t>
  </si>
  <si>
    <t>Особенности процедуры изъятия лекарственных средств из гражданского оборота - 36</t>
  </si>
  <si>
    <t>Осуществление контроля и надзора в фармацевтической деятельности - 36</t>
  </si>
  <si>
    <t>Отдельные аспекты процедуры ввода лекарственных средств в гражданский оборот - 36</t>
  </si>
  <si>
    <t>Фармацевтическое консультирование и информирование - 36</t>
  </si>
  <si>
    <t>Аллергология и иммунология - 500</t>
  </si>
  <si>
    <t>Аллергология и иммунология - 144</t>
  </si>
  <si>
    <t>Фтизиатрия - 144</t>
  </si>
  <si>
    <t>Современные аспекты борьбы с туберкулезом - 36</t>
  </si>
  <si>
    <t>Операционное дело - 288</t>
  </si>
  <si>
    <t>Сестринская помощь детям при хирургических заболеваниях - 288</t>
  </si>
  <si>
    <t>Актуальные вопросы детской хирургии - 144</t>
  </si>
  <si>
    <t>Актуальные вопросы сосудистой хирургии - 144</t>
  </si>
  <si>
    <t>Актуальные вопросы флебологии - 144</t>
  </si>
  <si>
    <t>Детская хирургия - 144</t>
  </si>
  <si>
    <t>Колопроктология - 144</t>
  </si>
  <si>
    <t>Лапароскопическая хирургия - 144</t>
  </si>
  <si>
    <t>Операционное дело - 144</t>
  </si>
  <si>
    <t>Сестринская помощь детям при хирургических заболеваниях - 144</t>
  </si>
  <si>
    <t>Сестринское дело в педиатрии - 144</t>
  </si>
  <si>
    <t>Торакальная хирургия - 144</t>
  </si>
  <si>
    <t>Хирургия - 144</t>
  </si>
  <si>
    <t>Абдоминальная хирургия - 36</t>
  </si>
  <si>
    <t>Амбулаторная хирургия - 36</t>
  </si>
  <si>
    <t>Ангиохирургия - 36</t>
  </si>
  <si>
    <t>Колопроктология - 36</t>
  </si>
  <si>
    <t>Лапароскопическая хирургия - 36</t>
  </si>
  <si>
    <t>Торакальная хирургия - 36</t>
  </si>
  <si>
    <t>если выездное, то на базе</t>
  </si>
  <si>
    <t>за счет средств ОМС</t>
  </si>
  <si>
    <t>паспорт: серия</t>
  </si>
  <si>
    <t>№</t>
  </si>
  <si>
    <t>Согласие на обработку персональных данных в соответствии с законом 152-ФЗ от 27.07.2006</t>
  </si>
  <si>
    <t>Ф.И.О., подпись</t>
  </si>
  <si>
    <t>Организация, стандартизация и управление деятельностью клинико-диагностических лабораторий - 36</t>
  </si>
  <si>
    <t>Клиническая лабораторная диагностика инфекций, передаваемых половым путем - 36</t>
  </si>
  <si>
    <t>Лечебное дело</t>
  </si>
  <si>
    <t>Лабораторная диагностика</t>
  </si>
  <si>
    <t>Акушерское дело</t>
  </si>
  <si>
    <t>Медико-профилактическое дело</t>
  </si>
  <si>
    <t>Сестринское дело</t>
  </si>
  <si>
    <t>Медицинский массаж</t>
  </si>
  <si>
    <t>Стматология</t>
  </si>
  <si>
    <t>Стоматология ортопедическая</t>
  </si>
  <si>
    <t>Стоматология Профилактическая</t>
  </si>
  <si>
    <t>Фармация</t>
  </si>
  <si>
    <t>Факультет медсестер</t>
  </si>
  <si>
    <t>Уровень образования</t>
  </si>
  <si>
    <t>высшее</t>
  </si>
  <si>
    <t>среднее</t>
  </si>
  <si>
    <t>Списки по образованию</t>
  </si>
  <si>
    <t>ФакультетСписок</t>
  </si>
  <si>
    <t>Факультет_медсестер</t>
  </si>
  <si>
    <t>по специальности</t>
  </si>
  <si>
    <t>Образование</t>
  </si>
  <si>
    <t>Специальность по текущему обучению</t>
  </si>
  <si>
    <t>База обучения</t>
  </si>
  <si>
    <t>Амбулаторно-поликлиническая помощь в акушерстве и гинекологии - 144</t>
  </si>
  <si>
    <t>Гинекология детского и подросткового возраста - 144</t>
  </si>
  <si>
    <t>Эндоскопия в гинекологии - 144</t>
  </si>
  <si>
    <t>Кольпоскопия и цервикальная патология - 72</t>
  </si>
  <si>
    <t>Лапароскопия в гинекологии - 36</t>
  </si>
  <si>
    <t>Невынашивание беременности - 36</t>
  </si>
  <si>
    <t>Организация, стандартизация и управление деятельностью клинико-диагностических лабораторий - 72</t>
  </si>
  <si>
    <t>Возможности ИФА в условиях современной клинико-диагностической лаборатории - 36</t>
  </si>
  <si>
    <t>Клиническая лабораторная диагностика - 36</t>
  </si>
  <si>
    <t>Дерматовенерология - 500</t>
  </si>
  <si>
    <t>Косметология - 500</t>
  </si>
  <si>
    <t>Рефлексотерапия - 500</t>
  </si>
  <si>
    <t>Профпатология - 144</t>
  </si>
  <si>
    <t>Медико-социальная экспертиза - 36</t>
  </si>
  <si>
    <t>Медицинская статистика. Информационно-коммуникационные технологии в здравоохранении - 36</t>
  </si>
  <si>
    <t>Организационно-правовые вопросы в сфере здравоохранения - 36</t>
  </si>
  <si>
    <t>Актуальные вопросы патологии пищеварительной системы детей раннего возраста - 36</t>
  </si>
  <si>
    <t>Санитарно-гигиенические лабораторные исследования - 504</t>
  </si>
  <si>
    <t>Санитарно-гигиенические лабораторные исследования - 144</t>
  </si>
  <si>
    <t>Санитарно-эпидемиологическая безопасность при проведении эндоскопических манипуляций - 72</t>
  </si>
  <si>
    <t>Экспертиза временной нетрудоспособности. Медико-социальная экспертиза - 72</t>
  </si>
  <si>
    <t>Экспертиза качества оказанной медицинской помощи - 72</t>
  </si>
  <si>
    <t>Избранные вопросы ЭКГ-диагностики в условиях догоспитального этапа - 36</t>
  </si>
  <si>
    <t>Контроль (экспертиза) качества и безопасности медицинской деятельности - 36</t>
  </si>
  <si>
    <t>Управление качеством и безопасностью медицинской деятельности в медицинских организациях - 36</t>
  </si>
  <si>
    <t>Управление медицинскими организациями - 36</t>
  </si>
  <si>
    <t>Грамотное выполнение анестезиологического пособия врачом-стоматологом – основа, знание которой обеспечивает качество и безопасность лечения - 36</t>
  </si>
  <si>
    <t>Профессиональное отбеливание зубов в практике врача-стоматолога - 36</t>
  </si>
  <si>
    <t>Организация и осуществление торгово-закупочной деятельности в сфере обращения лекарственных средств и других товаров аптечного ассортимента - 36</t>
  </si>
  <si>
    <t>Челюстно-лицевая хирургия - 144</t>
  </si>
  <si>
    <t>Управление сестринской деятельностью - 144</t>
  </si>
  <si>
    <t>Повреждения позвоночника и травматическая болезнь спинного мозга: принципы и тактика лечения у детей и взрослых - 72</t>
  </si>
  <si>
    <t>Хирургические аспекты дегенеративной патологии поясничного отдела позвоночника - 36</t>
  </si>
  <si>
    <t>Фотодинамическая терапия злокачественных опухолей головного мозга - 18</t>
  </si>
  <si>
    <t>Хирургия деформаций позвоночника: оценка рисков и выбор оптимальной тактики с позиций доказательной медицины - 18</t>
  </si>
  <si>
    <t>Оказание медицинской помощи пациентам с термической травмой, в том числе детям (обучение на рабочем месте) - 36</t>
  </si>
  <si>
    <t>Реабилитация больных с последствиями ожогов - 36</t>
  </si>
  <si>
    <t>Регионарная анестезия в травматологии и ортопедии - 72</t>
  </si>
  <si>
    <t>Проводниковая анестезия при операциях на конечностях - 36</t>
  </si>
  <si>
    <t>Сердечно-легочная реанимация - 18</t>
  </si>
  <si>
    <t>Трудные дыхательные пути - 18</t>
  </si>
  <si>
    <t>Ультразвуковая навигация в анестезиологии - 18</t>
  </si>
  <si>
    <t>Артроскопия крупных суставов верхней и нижней конечностей - 144</t>
  </si>
  <si>
    <t>Хирургия тазобедренного и коленного суставов: от органосохраняющих вмешательств и первичного эндопротезирования до ревизионного эндопротезирования - 144</t>
  </si>
  <si>
    <t>Эндопротезирование крупных суставов - 72</t>
  </si>
  <si>
    <t>Лечебно-диагностическая артроскопия крупных суставов - 36</t>
  </si>
  <si>
    <t>Эндопротезирование тазобедренного и коленного суставов - 36</t>
  </si>
  <si>
    <t>Диагностика и лечение гнойно-воспалительных заболеваний в остеологии и последствий травм костей и суставов - 36</t>
  </si>
  <si>
    <t>Микроволновая рефлексотерапия низкоинтенсивным шумовым излучением - 72</t>
  </si>
  <si>
    <t>Рефлексотерапия в реабилитации больных травматолого-ортопедического профиля - 72</t>
  </si>
  <si>
    <t>Сегментарная нейрофункциональная электропунктурная диагностика в практике врача рефлексотерапевта (вегетативный тест И. Накатани, динамическая сегментарная диагностика) - 72</t>
  </si>
  <si>
    <t>Тепловизионная диагностика в неврологии - 36</t>
  </si>
  <si>
    <t>Гипербарическая медицина - 20</t>
  </si>
  <si>
    <t>Гастроэнтерология - 576</t>
  </si>
  <si>
    <t>Актуальные проблемы в детской гепатологии - 36</t>
  </si>
  <si>
    <t>Воспалительные заболевания кишечника - 36</t>
  </si>
  <si>
    <t>Магнитно-резонансная томография в детской гастроэнтерологии - 18</t>
  </si>
  <si>
    <t>Особенности ультразвуковой диагностики органов пищеварения при муковисцидозе - 18</t>
  </si>
  <si>
    <t>Рентгенологическая диагностика в детской гастроэнтерологии - 18</t>
  </si>
  <si>
    <t>Ультразвуковая диагностика в детской гастроэнтерологии - 18</t>
  </si>
  <si>
    <t>Функциональные методы исследования в гастроэнтерологии - 18</t>
  </si>
  <si>
    <t>K_экономики_менеджмента_и_медицинского_права</t>
  </si>
  <si>
    <r>
      <t>выдан</t>
    </r>
    <r>
      <rPr>
        <u/>
        <sz val="10"/>
        <color theme="1"/>
        <rFont val="Times New Roman"/>
        <family val="1"/>
        <charset val="204"/>
      </rPr>
      <t xml:space="preserve"> </t>
    </r>
  </si>
  <si>
    <t>ИНН юрлица</t>
  </si>
  <si>
    <t>Физиотерапия - 500</t>
  </si>
  <si>
    <t>Гигиеническое воспитание - 504</t>
  </si>
  <si>
    <t>Сестринское операционное дело - 288</t>
  </si>
  <si>
    <t>Неонатология - 144</t>
  </si>
  <si>
    <t>Дезинфектология - 504</t>
  </si>
  <si>
    <t>Коммунальная гигиена - 504</t>
  </si>
  <si>
    <t>Физиотерапия - 144</t>
  </si>
  <si>
    <t>Ввоз, регистрация и пострегистрационный мониторинг эффективности и безопасности применения лекарственных средств и других фармацевтических товаров - 36</t>
  </si>
  <si>
    <t>Трихоскопия - 18</t>
  </si>
  <si>
    <t>Токсикология - 504</t>
  </si>
  <si>
    <t>Лабораторное дело в бактериологии - 288</t>
  </si>
  <si>
    <t>Сердечно–сосудистая хирургия - 144</t>
  </si>
  <si>
    <t>Лабораторное дело в паразитологии - 288</t>
  </si>
  <si>
    <t>Вопросы паллиативной помощи в деятельности специалиста сестринского дела - 288</t>
  </si>
  <si>
    <t>Диетология - 288</t>
  </si>
  <si>
    <t>Медицина общей практики - 288</t>
  </si>
  <si>
    <t>Медицинская статистика - 288</t>
  </si>
  <si>
    <t>Основы восстановительной медицины - 288</t>
  </si>
  <si>
    <t>Охрана здоровья детей и подростков с дефектами умственного и физического развития - 288</t>
  </si>
  <si>
    <t>Охрана здоровья женщины - 288</t>
  </si>
  <si>
    <t>Современные вопросы общей гигиены - 288</t>
  </si>
  <si>
    <t>Охрана здоровья работников водного и морского транспорта - 288</t>
  </si>
  <si>
    <t>Охрана здоровья работников промышленных и других предприятий - 288</t>
  </si>
  <si>
    <t>Охрана здоровья сельского населения - 288</t>
  </si>
  <si>
    <t>Первичная медико-профилактическая помощь населению - 288</t>
  </si>
  <si>
    <t>Биоэмбриоинформационная система (eciwo). Диагностика и рефлексотерапия болевого синдрома - 36</t>
  </si>
  <si>
    <t>Первичная медико-санитарная помощь взрослому населению - 288</t>
  </si>
  <si>
    <t>Первичная медико-санитарная помощь взрослым и детям - 288</t>
  </si>
  <si>
    <t>Первичная медико-санитарная помощь детям - 288</t>
  </si>
  <si>
    <t>Сестринская помощь больным с кожными и венерическими заболеваниями - 288</t>
  </si>
  <si>
    <t>Сестринская помощь гинекологическим больным - 288</t>
  </si>
  <si>
    <t>Сестринская помощь детям - 288</t>
  </si>
  <si>
    <t>Гигиена труда - 144</t>
  </si>
  <si>
    <t>Принципы 3D диагностики в ортодонтии - 36</t>
  </si>
  <si>
    <t>Сестринская помощь детям с аллергическими заболеваниями - 288</t>
  </si>
  <si>
    <t>Гигиеническое воспитание - 144</t>
  </si>
  <si>
    <t>Сестринская помощь детям с нарушением речи - 288</t>
  </si>
  <si>
    <t>Сестринская помощь ожоговым больным - 288</t>
  </si>
  <si>
    <t>Сестринская помощь онкологическим больным - 288</t>
  </si>
  <si>
    <t>Проявления хронического рецидивирующего афтозного стоматита и глоссалгии в полости рта - 36</t>
  </si>
  <si>
    <t>Сестринская социальная помощь - 288</t>
  </si>
  <si>
    <t>Сестринский уход за новорожденными - 288</t>
  </si>
  <si>
    <t>Сестринское дело в аллергологии - 288</t>
  </si>
  <si>
    <t>Сестринское дело в гастроэнтерологии - 288</t>
  </si>
  <si>
    <t>Современные методы лечения и диагностики кариеса и его осложнений - 36</t>
  </si>
  <si>
    <t>Сестринское дело в детской оториноларингологии - 288</t>
  </si>
  <si>
    <t>Сестринское дело в детской офтальмологии - 288</t>
  </si>
  <si>
    <t>Сестринское дело в детской эндокринологии - 288</t>
  </si>
  <si>
    <t>Сестринское дело в кардиологии - 288</t>
  </si>
  <si>
    <t>Сестринское дело в курортологии - 288</t>
  </si>
  <si>
    <t>Сестринское дело в наркологии - 288</t>
  </si>
  <si>
    <t>Сестринское дело в неврологии - 288</t>
  </si>
  <si>
    <t>Избранные вопросы дезинфектологии - 144</t>
  </si>
  <si>
    <t>Сестринское дело в оториноларингологии - 288</t>
  </si>
  <si>
    <t>Сестринское дело в офтальмологии - 288</t>
  </si>
  <si>
    <t>Сестринское дело в психиатрии - 288</t>
  </si>
  <si>
    <t>Сестринское дело в пульмонологии - 288</t>
  </si>
  <si>
    <t>Сестринское дело в травматологии - 288</t>
  </si>
  <si>
    <t>Сестринское дело в урологии - 288</t>
  </si>
  <si>
    <t>Сестринское дело в эндокринологии - 288</t>
  </si>
  <si>
    <t>Сестринское дело во фтизиатрии - 288</t>
  </si>
  <si>
    <t>Сестринское дело при инфекциях - 288</t>
  </si>
  <si>
    <t>Социальная помощь детям и подросткам - 288</t>
  </si>
  <si>
    <t>Социальная помощь лицам пожилого и старческого возраста - 288</t>
  </si>
  <si>
    <t>Социальная помощь психическим больным - 288</t>
  </si>
  <si>
    <t>Управление и экономика в здравоохранении - 288</t>
  </si>
  <si>
    <t>Вопросы паллиативной помощи в деятельности специалиста сестринского дела - 144</t>
  </si>
  <si>
    <t>Медицина общей практики - 144</t>
  </si>
  <si>
    <t>Основы восстановительной медицины - 144</t>
  </si>
  <si>
    <t>Охрана здоровья детей и подростков с дефектами умственного и физического развития - 144</t>
  </si>
  <si>
    <t>Охрана здоровья женщины - 144</t>
  </si>
  <si>
    <t>Охрана здоровья работников водного и морского транспорта - 144</t>
  </si>
  <si>
    <t>Охрана здоровья работников промышленных и других предприятий - 144</t>
  </si>
  <si>
    <t>Охрана здоровья сельского населения - 144</t>
  </si>
  <si>
    <t>Первичная медико-профилактическая помощь населению - 144</t>
  </si>
  <si>
    <t>Первичная медико-санитарная помощь взрослому населению - 144</t>
  </si>
  <si>
    <t>Первичная медико-санитарная помощь взрослым и детям - 144</t>
  </si>
  <si>
    <t>Первичная медико-санитарная помощь детям - 144</t>
  </si>
  <si>
    <t>Сестринская помощь больным с кожными и венерическими заболеваниями - 144</t>
  </si>
  <si>
    <t>Сестринская помощь гинекологическим больным - 144</t>
  </si>
  <si>
    <t>Сестринская помощь детям - 144</t>
  </si>
  <si>
    <t>Сестринская помощь детям с аллергическими заболеваниями - 144</t>
  </si>
  <si>
    <t>Сестринская помощь детям с нарушением речи - 144</t>
  </si>
  <si>
    <t>Сестринская помощь ожоговым больным - 144</t>
  </si>
  <si>
    <t>Сестринская помощь онкологическим больным - 144</t>
  </si>
  <si>
    <t>Сестринская социальная помощь - 144</t>
  </si>
  <si>
    <t>Сестринский уход за новорожденными - 144</t>
  </si>
  <si>
    <t>Сестринское дело в аллергологии - 144</t>
  </si>
  <si>
    <t>Сестринское дело в гастроэнтерологии - 144</t>
  </si>
  <si>
    <t>Сестринское дело в детской оториноларингологии - 144</t>
  </si>
  <si>
    <t>Сестринское дело в детской офтальмологии - 144</t>
  </si>
  <si>
    <t>Сестринское дело в детской эндокринологии - 144</t>
  </si>
  <si>
    <t>Сестринское дело в кардиологии - 144</t>
  </si>
  <si>
    <t>Сестринское дело в курортологии - 144</t>
  </si>
  <si>
    <t>Сестринское дело в наркологии - 144</t>
  </si>
  <si>
    <t>Сестринское дело в неврологии - 144</t>
  </si>
  <si>
    <t>Сестринское дело в оториноларингологии - 144</t>
  </si>
  <si>
    <t>Сестринское дело в офтальмологии - 144</t>
  </si>
  <si>
    <t>Сестринское дело в психиатрии - 144</t>
  </si>
  <si>
    <t>Сестринское дело в пульмонологии - 144</t>
  </si>
  <si>
    <t>Сестринское дело в травматологии - 144</t>
  </si>
  <si>
    <t>Сестринское дело в урологии - 144</t>
  </si>
  <si>
    <t>Сестринское дело в эндокринологии - 144</t>
  </si>
  <si>
    <t>Сестринское дело во фтизиатрии - 144</t>
  </si>
  <si>
    <t>Сестринское дело при инфекциях - 144</t>
  </si>
  <si>
    <t>Скорая и неотложная помощь - 144</t>
  </si>
  <si>
    <t>Современная медицинская статистика и вопросы компьютеризации - 144</t>
  </si>
  <si>
    <t>Современные аспекты управления, экономики здравоохранения - 144</t>
  </si>
  <si>
    <t>Социальная помощь детям и подросткам - 144</t>
  </si>
  <si>
    <t>Социальная помощь лицам пожилого и старческого возраста - 144</t>
  </si>
  <si>
    <t>Социальная помощь психическим больным - 144</t>
  </si>
  <si>
    <t>акушерства и гинекологии ФДПО</t>
  </si>
  <si>
    <t>анестезиологии и реаниматологии ФДПО</t>
  </si>
  <si>
    <t>болезней уха, горла, носа</t>
  </si>
  <si>
    <t>глазных болезней</t>
  </si>
  <si>
    <t>инфекционных болезней</t>
  </si>
  <si>
    <t>клинической лабораторной диагностики ФДПО</t>
  </si>
  <si>
    <t>клинической судебной медицины</t>
  </si>
  <si>
    <t>кожных и венерических болезней</t>
  </si>
  <si>
    <t>лучевой диагностики ФДПО</t>
  </si>
  <si>
    <t>неврологии, психиатрии и наркологии ФДПО</t>
  </si>
  <si>
    <t>общей врачебной практики и геронтологии ФДПО</t>
  </si>
  <si>
    <t>общественного здоровья и здравоохранения ФДПО</t>
  </si>
  <si>
    <t>онкологии ФДПО</t>
  </si>
  <si>
    <t>патологической анатомии</t>
  </si>
  <si>
    <t>педиатрии ФДПО</t>
  </si>
  <si>
    <t>профилактической медицины ФДПО</t>
  </si>
  <si>
    <t>скорой медицинской помощи ФДПО</t>
  </si>
  <si>
    <t>стоматологии ФДПО</t>
  </si>
  <si>
    <t>терапии ФДПО</t>
  </si>
  <si>
    <t>травматологии, ортопедии и военно-полевой хирургии им. М.В. Колокольцева</t>
  </si>
  <si>
    <t>урологии им. Е.В. Шахова</t>
  </si>
  <si>
    <t>управления и экономики фармации и фармацевтической технологии</t>
  </si>
  <si>
    <t>факультетской и поликлинической педиатрии</t>
  </si>
  <si>
    <t>фтизиатрии им. И.С. Николаева</t>
  </si>
  <si>
    <t>хирургии ФДПО</t>
  </si>
  <si>
    <t>экономики, менеджмента и медицинского права</t>
  </si>
  <si>
    <t>терапевтической стоматологии</t>
  </si>
  <si>
    <t>К_терапевтической_стоматологии</t>
  </si>
  <si>
    <t>Прочее</t>
  </si>
  <si>
    <t>Актуальные вопросы сестринского дела в реанимации и интенсивной терапии - 36</t>
  </si>
  <si>
    <t>Организация и проведение предсменных, предрейсовых и послесменных, послерейсовых медицинских осмотров - 36</t>
  </si>
  <si>
    <t>Современные аспекты сестринского дела в ЦСО - 36</t>
  </si>
  <si>
    <t>Современные аспекты сестринского дела в хирургии - 36</t>
  </si>
  <si>
    <t>СпециальностьСестры</t>
  </si>
  <si>
    <t>Анестезиология и реаниматология</t>
  </si>
  <si>
    <t>Бактериология</t>
  </si>
  <si>
    <t>Гигиена и санитария</t>
  </si>
  <si>
    <t>Гигиеническое воспитание</t>
  </si>
  <si>
    <t>Гистология</t>
  </si>
  <si>
    <t>Дезинфекционное дело</t>
  </si>
  <si>
    <t>Диетология</t>
  </si>
  <si>
    <t>Лабораторное дело</t>
  </si>
  <si>
    <t>Лечебная физкультура</t>
  </si>
  <si>
    <t>Медико-социальная помощь</t>
  </si>
  <si>
    <t>Медицинская оптика</t>
  </si>
  <si>
    <t>Медицинская статистика</t>
  </si>
  <si>
    <t>Наркология</t>
  </si>
  <si>
    <t>Общая практика</t>
  </si>
  <si>
    <t>Операционное дело</t>
  </si>
  <si>
    <t>Организация сестринского дела</t>
  </si>
  <si>
    <t>Реабилитационное сестринское дело</t>
  </si>
  <si>
    <t>Рентгенология</t>
  </si>
  <si>
    <t>Сестринское дело в косметологии</t>
  </si>
  <si>
    <t>Сестринское дело в педиатрии</t>
  </si>
  <si>
    <t>Скорая и неотложная помощь</t>
  </si>
  <si>
    <t>Стоматология</t>
  </si>
  <si>
    <t>Стоматология профилактическая</t>
  </si>
  <si>
    <t>Судебно-медицинская экспертиза</t>
  </si>
  <si>
    <t>Физиотерапия</t>
  </si>
  <si>
    <t>Функциональная диагностика</t>
  </si>
  <si>
    <t>Энтомология</t>
  </si>
  <si>
    <t>Эпидемиология (паразитология)</t>
  </si>
  <si>
    <t>Авиационная и космическая медицина</t>
  </si>
  <si>
    <t>Акушерство и гинекология</t>
  </si>
  <si>
    <t>Аллергология и иммунология</t>
  </si>
  <si>
    <t>Анестезиология-реаниматология</t>
  </si>
  <si>
    <t>Вирусология</t>
  </si>
  <si>
    <t>Водолазная медицина</t>
  </si>
  <si>
    <t>Гастроэнтерология</t>
  </si>
  <si>
    <t>Гематология</t>
  </si>
  <si>
    <t>Генетика</t>
  </si>
  <si>
    <t>Гериатрия</t>
  </si>
  <si>
    <t>Гигиена детей и подростков</t>
  </si>
  <si>
    <t>Гигиена питания</t>
  </si>
  <si>
    <t>Гигиена труда</t>
  </si>
  <si>
    <t>Дезинфектология</t>
  </si>
  <si>
    <t>Дерматовенерология</t>
  </si>
  <si>
    <t>Детская кардиология</t>
  </si>
  <si>
    <t>Детская онкология</t>
  </si>
  <si>
    <t>Детская урология-андрология</t>
  </si>
  <si>
    <t>Детская хирургия</t>
  </si>
  <si>
    <t>Детская эндокринология</t>
  </si>
  <si>
    <t>Инфекционные болезни</t>
  </si>
  <si>
    <t>Кардиология</t>
  </si>
  <si>
    <t>Клиническая лабораторная диагностика</t>
  </si>
  <si>
    <t>Клиническая фармакология</t>
  </si>
  <si>
    <t>Колопроктология</t>
  </si>
  <si>
    <t>Коммунальная гигиена</t>
  </si>
  <si>
    <t>Косметология</t>
  </si>
  <si>
    <t>Лабораторная генетика</t>
  </si>
  <si>
    <t>Лечебная физкультура и спортивная медицина</t>
  </si>
  <si>
    <t>Мануальная терапия</t>
  </si>
  <si>
    <t>Медико-социальная экспертиза</t>
  </si>
  <si>
    <t>Неврология</t>
  </si>
  <si>
    <t>Нейрохирургия</t>
  </si>
  <si>
    <t>Неонатология</t>
  </si>
  <si>
    <t>Нефрология</t>
  </si>
  <si>
    <t>Общая врачебная практика (семейная медицина)</t>
  </si>
  <si>
    <t>Общая гигиена</t>
  </si>
  <si>
    <t>Онкология</t>
  </si>
  <si>
    <t>Организация здравоохранения и общественное здоровье</t>
  </si>
  <si>
    <t>Ортодонтия</t>
  </si>
  <si>
    <t>Остеопатия</t>
  </si>
  <si>
    <t>Оториноларингология</t>
  </si>
  <si>
    <t>Офтальмология</t>
  </si>
  <si>
    <t>Паразитология</t>
  </si>
  <si>
    <t>Патологическая анатомия</t>
  </si>
  <si>
    <t>Педиатрия</t>
  </si>
  <si>
    <t>Пластическая хирургия</t>
  </si>
  <si>
    <t>Профпатология</t>
  </si>
  <si>
    <t>Психиатрия</t>
  </si>
  <si>
    <t>Психиатрия-наркология</t>
  </si>
  <si>
    <t>Психотерапия</t>
  </si>
  <si>
    <t>Пульмонология</t>
  </si>
  <si>
    <t>Радиационная гигиена</t>
  </si>
  <si>
    <t>Радиология</t>
  </si>
  <si>
    <t>Радиотерапия</t>
  </si>
  <si>
    <t>Ревматология</t>
  </si>
  <si>
    <t>Рентгенэндоваскулярные диагностика и лечение</t>
  </si>
  <si>
    <t>Рефлексотерапия</t>
  </si>
  <si>
    <t>Санитарно-гигиенические лабораторные исследования</t>
  </si>
  <si>
    <t>Сексология</t>
  </si>
  <si>
    <t>Сердечно-сосудистая хирургия</t>
  </si>
  <si>
    <t>Скорая медицинская помощь</t>
  </si>
  <si>
    <t>Социальная гигиена и организация госсанэпидслужбы</t>
  </si>
  <si>
    <t>Стоматология детская</t>
  </si>
  <si>
    <t>Стоматология общей практики</t>
  </si>
  <si>
    <t>Стоматология терапевтическая</t>
  </si>
  <si>
    <t>Стоматология хирургическая</t>
  </si>
  <si>
    <t>Судебно-психиатрическая экспертиза</t>
  </si>
  <si>
    <t>Сурдология-оториноларингология</t>
  </si>
  <si>
    <t>Терапия</t>
  </si>
  <si>
    <t>Токсикология</t>
  </si>
  <si>
    <t>Торакальная хирургия</t>
  </si>
  <si>
    <t>Травматология и ортопедия</t>
  </si>
  <si>
    <t>Трансфузиология</t>
  </si>
  <si>
    <t>Ультразвуковая диагностика</t>
  </si>
  <si>
    <t>Управление и экономика фармации</t>
  </si>
  <si>
    <t>Управление сестринской деятельностью</t>
  </si>
  <si>
    <t>Урология</t>
  </si>
  <si>
    <t>Фармацевтическая технология</t>
  </si>
  <si>
    <t>Фармацевтическая химия и фармакогнозия</t>
  </si>
  <si>
    <t>Фтизиатрия</t>
  </si>
  <si>
    <t>Хирургия</t>
  </si>
  <si>
    <t>Челюстно-лицевая хирургия</t>
  </si>
  <si>
    <t>Эндокринология</t>
  </si>
  <si>
    <t>Эндоскопия</t>
  </si>
  <si>
    <t>Эпидемиология</t>
  </si>
  <si>
    <t>Медицинская биохимия</t>
  </si>
  <si>
    <t>Медицинская биофизика</t>
  </si>
  <si>
    <t>Медицинская кибернетика</t>
  </si>
  <si>
    <t>Списки по специальности</t>
  </si>
  <si>
    <t>СпециальностьСписок</t>
  </si>
  <si>
    <t>СпециальностьСестрыСписок</t>
  </si>
  <si>
    <t>Университетская_клиника</t>
  </si>
  <si>
    <t>Университетская клиника</t>
  </si>
  <si>
    <t>Инт/орд/аккред</t>
  </si>
  <si>
    <t>Адрес для получения документов в случае отправки их по почте</t>
  </si>
  <si>
    <t>Это пояснения, их не печатать</t>
  </si>
  <si>
    <t>Актуальные вопросы профпатологии. Медицинские осмотры. Экспертиза профпригодности - 144</t>
  </si>
  <si>
    <t>Актуальные вопросы профпатологии. Медицинские осмотры. Экспертиза профпригодности - 72</t>
  </si>
  <si>
    <t>Магнитолазеротерапия - 144</t>
  </si>
  <si>
    <t>Лазерорефлексотерапия - 144</t>
  </si>
  <si>
    <t>Рефлексотерапия в неврологии - 144</t>
  </si>
  <si>
    <t>Физиотерапия в клинике нервных болезней - 144</t>
  </si>
  <si>
    <t>Физиотерапия в клинике внутренних болезней - 144</t>
  </si>
  <si>
    <t>Трансфузиология - 144</t>
  </si>
  <si>
    <t>Дата выдачи или продления</t>
  </si>
  <si>
    <t>Медико-пофилактическое дело</t>
  </si>
  <si>
    <t>Аккредитация</t>
  </si>
  <si>
    <t>В случае аккредитации специальность совпадает со спец-ю диплома, ее не нужно указывать повторно</t>
  </si>
  <si>
    <t>Сестринская косметология - 144</t>
  </si>
  <si>
    <t>Эндокринология в акушерстве и гинекологии - 144</t>
  </si>
  <si>
    <t>Современные аспекты инфекционных кожных заболеваний - 36</t>
  </si>
  <si>
    <t>Неинфекционные заболевания кожи - 36</t>
  </si>
  <si>
    <t>Смертельно опасные дерматозы - 36</t>
  </si>
  <si>
    <t>Частная дерматология. Болезни особых локализаций - 36</t>
  </si>
  <si>
    <t>Общая дерматология. Основы персонализированной терапии - 36</t>
  </si>
  <si>
    <t>Принципы организации и технологии медицинской реабилитации пациентов неврологического профиля - 36</t>
  </si>
  <si>
    <t>Общие принципы применения технологий физиотерапии, лечебной физкультуры, рефлексотерапии, мануальной терапии на этапах медицинской реабилитации - 36</t>
  </si>
  <si>
    <t>Технологии мануальной терапии в системе медицинской реабилитации при заболеваниях и повреждениях опорно-двигательного аппарата - 36</t>
  </si>
  <si>
    <t>Технологии медицинской реабилитации в вертеброневрологии - 36</t>
  </si>
  <si>
    <t>Избранные вопросы рефлексотерапии в детской неврологии - 36</t>
  </si>
  <si>
    <t>Медицинская реабилитация пациентов с острым коронарным синдромом - 36</t>
  </si>
  <si>
    <t>Рефлексотерапевтические технологии в гинекологии - 36</t>
  </si>
  <si>
    <t>Технологии медицинской реабилитации состояний после операций реваскуляризации миокарда - 36</t>
  </si>
  <si>
    <t>Физиотерапевтические подходы к медицинской реабилитации пациентов с бронхиальной астмой и ХОБЛ - 36</t>
  </si>
  <si>
    <t>Физиотерапевтические технологии в реабилитации пациентов с хронической патологией желудочно-кишечного тракта - 36</t>
  </si>
  <si>
    <t>Клиническая фармакология - 144</t>
  </si>
  <si>
    <t>Актуальные вопросы паллиативной медицинской помощи - 72</t>
  </si>
  <si>
    <t>Трансфузиология - 72</t>
  </si>
  <si>
    <t>Актуальные вопросы профилактического консультирования при диспансеризации взрослого населения - 36</t>
  </si>
  <si>
    <t>Современная обезболивающая терапия в амбулаторной практике - 36</t>
  </si>
  <si>
    <t>Актуальные вопросы заболеваний дыхательной системы в профпатологии - 36</t>
  </si>
  <si>
    <t>Препараты крови и кровезаменители - 18</t>
  </si>
  <si>
    <t>Современная трансфузионная терапия при массивной кровопотере - 18</t>
  </si>
  <si>
    <t>Актуальные вопросы электронейромиографии - 144</t>
  </si>
  <si>
    <t>Медицинский массаж - 144</t>
  </si>
  <si>
    <t>Актуальные вопросы сестринского дела в стоматологии - 36</t>
  </si>
  <si>
    <t>Актуальные вопросы сестринского дела в трансфузиологии - 36</t>
  </si>
  <si>
    <t>Сестринское дело в ЦСО - 144</t>
  </si>
  <si>
    <t>Современные методы ортопедического лечения пациентов с частичной и полной потерей зубов - 36</t>
  </si>
  <si>
    <t>Современная концепция развития заболеваний пародонта. Методы диагностики и лечения - 36</t>
  </si>
  <si>
    <t>Неотложные состояния в практике врача-стоматолога - 36</t>
  </si>
  <si>
    <t>Заболевания слизистой оболочки полости рта. Ранняя диагностика онкопатологии. Современные методы лечения - 36</t>
  </si>
  <si>
    <t>Комплексное лечение воспалительных заболеваний пародонта - 36</t>
  </si>
  <si>
    <t>Актуальные вопросы гастроэнтерологии - 36</t>
  </si>
  <si>
    <t>Актуальные вопросы гастроэнтерологии в терапии - 36</t>
  </si>
  <si>
    <t>Актуальные вопросы диетологии - 36</t>
  </si>
  <si>
    <t>Болезни щитовидной железы - 36</t>
  </si>
  <si>
    <t>Клиническая диабетология и ожирение - 36</t>
  </si>
  <si>
    <t>Иммунодефицитные состояния - 36</t>
  </si>
  <si>
    <t>Клиническая аллергология с неотложными состояниями - 36</t>
  </si>
  <si>
    <t>Клинические аспекты вакцинопрофилактики - 36</t>
  </si>
  <si>
    <t>Теоретические вопросы иммунологии и аллергологии. Специфическая аллергологическая диагностика - 36</t>
  </si>
  <si>
    <t>Основы рентгенодиагностики туберкулеза. Рентгеносемиотика туберкулезного процесса - 36</t>
  </si>
  <si>
    <t>Абдоминальная хирургия детского возраста - 36</t>
  </si>
  <si>
    <t>Актуальные вопросы флебологии - 36</t>
  </si>
  <si>
    <t>Воспалительные и функциональные заболевания толстой кишки - 36</t>
  </si>
  <si>
    <t>Детская урология–андрология - 36</t>
  </si>
  <si>
    <t>Заболевания артерий - 36</t>
  </si>
  <si>
    <t>Заболевания сердца - 36</t>
  </si>
  <si>
    <t>Колопроктология детского возраста - 36</t>
  </si>
  <si>
    <t>Неопухолевые заболевания анального канала и перианальной зоны - 36</t>
  </si>
  <si>
    <t>Осложнения  в сердечно–сосудистой хирургии - 36</t>
  </si>
  <si>
    <t>Хирургические заболевания легких и плевры - 36</t>
  </si>
  <si>
    <t>Хирургические заболевания пищевода - 36</t>
  </si>
  <si>
    <t>Хирургические заболевания средостения и диафрагмы - 36</t>
  </si>
  <si>
    <t>Стоматология хирургическая - 144</t>
  </si>
  <si>
    <t>Дентальная имплантология - 72</t>
  </si>
  <si>
    <t>Фтизиатрия - 504</t>
  </si>
  <si>
    <t>медицинской реабилитации</t>
  </si>
  <si>
    <t>Экспертиза качества медицинской помощи в сфере ОМС - 144</t>
  </si>
  <si>
    <t>Организация и проведение контроля качества лекарственных средств в условиях фармацевтических организаций - 36</t>
  </si>
  <si>
    <t>психиатрии и медицинской психологии</t>
  </si>
  <si>
    <t>К_психиатрии_и_медицинской_психологии</t>
  </si>
  <si>
    <t>Гастроэнтерология - 504</t>
  </si>
  <si>
    <t>Актуальные вопросы гастроэнтерологии - 144</t>
  </si>
  <si>
    <t>Актуальные вопросы гериатрии - 144</t>
  </si>
  <si>
    <t>Актуальные вопросы кардиологии - 144</t>
  </si>
  <si>
    <t>Актуальные вопросы клинической фармакологии - 144</t>
  </si>
  <si>
    <t>Актуальные вопросы неишемической кардиологии - 36</t>
  </si>
  <si>
    <t>Актуальные вопросы общей врачебной практики - 144</t>
  </si>
  <si>
    <t>Актуальные вопросы паллиативной медицинской помощи в работе среднего медперсонала - 72</t>
  </si>
  <si>
    <t>Актуальные вопросы пульмонологии - 144</t>
  </si>
  <si>
    <t>Актуальные вопросы ревматологии - 144</t>
  </si>
  <si>
    <t>Актуальные вопросы респираторной патологии в работе врача общей практики - 36</t>
  </si>
  <si>
    <t>Актуальные вопросы терапии - 144</t>
  </si>
  <si>
    <t>Актуальные вопросы электроэнцефалографии - 144</t>
  </si>
  <si>
    <t>Актуальные вопросы эндокринологии - 144</t>
  </si>
  <si>
    <t>Гериатрия - 144</t>
  </si>
  <si>
    <t>Гериатрия - 504</t>
  </si>
  <si>
    <t>Избранные вопросы кардиологии в амбулаторной практике - 36</t>
  </si>
  <si>
    <t>Кардиология - 504</t>
  </si>
  <si>
    <t>Клиническая фармакология - 504</t>
  </si>
  <si>
    <t>Общая врачебная практика (семейная медицина) - 144</t>
  </si>
  <si>
    <t>Общая врачебная практика (семейная медицина) - 504</t>
  </si>
  <si>
    <t>Профессиональные заболевания, связанные с физическими перегрузками и функциональным перенапряжением отдельных органов и систем - 36</t>
  </si>
  <si>
    <t>Профпатология - 504</t>
  </si>
  <si>
    <t>Пульмонология - 504</t>
  </si>
  <si>
    <t>Ревматология - 504</t>
  </si>
  <si>
    <t>Современные аспекты профилактики хронических неинфекционных заболеваний. Основы формирования здорового образа жизни - 72</t>
  </si>
  <si>
    <t>Тактика врача при заболеваниях пищеварительной системы в амбулаторной практике - 36</t>
  </si>
  <si>
    <t>Терапия - 504</t>
  </si>
  <si>
    <t>Трансфузиология - 504</t>
  </si>
  <si>
    <t>Функциональная диагностика - 504</t>
  </si>
  <si>
    <t>ЭКГ-диагностика в амбулаторной практике - 36</t>
  </si>
  <si>
    <t>Эндоскопия - 144</t>
  </si>
  <si>
    <t>Диагностические аспекты проявления ВИЧ-инфекции в полости рта. Меры снижения риска профессионального заражения врачей-стоматологов - 36</t>
  </si>
  <si>
    <t>Кандидозная герпетическая инфекция в практике врача стоматолога - 36</t>
  </si>
  <si>
    <t>Ключевые вопросы взаимодействия ортодонта и ортопеда стоматолога - 36</t>
  </si>
  <si>
    <t>Стоматология детская - 144</t>
  </si>
  <si>
    <t>Стоматология общей практики - 144</t>
  </si>
  <si>
    <t>Стоматология ортопедическая - 144</t>
  </si>
  <si>
    <t>Стоматология терапевтическая - 144</t>
  </si>
  <si>
    <t>Избранные вопросы дезинфекции, дезинсекции, дератизации - 72</t>
  </si>
  <si>
    <t>пропедевтики внутренних болезней</t>
  </si>
  <si>
    <t>К_пропедевтики_внутренних_болезней</t>
  </si>
  <si>
    <t>Актуальные вопросы пульмонологии - 36</t>
  </si>
  <si>
    <t>Сестринское дело в реанимации и интенсивной терапии - 144</t>
  </si>
  <si>
    <t>ЗАЯВЛЕНИЕ НА ОБУЧЕНИЕ</t>
  </si>
  <si>
    <t>на обучение по дополнительным профессиональным программам</t>
  </si>
  <si>
    <t>(для физических лиц)</t>
  </si>
  <si>
    <t xml:space="preserve">г. Нижний Новгород                                                   </t>
  </si>
  <si>
    <t>(фамилия, имя, отчество лица, зачисляемого на обучение)</t>
  </si>
  <si>
    <t xml:space="preserve"> именуем___ в дальнейшем «Заказчик», с другой стороны, совместно именуемые «Стороны», заключили настоящий Договор (далее - Договор) о нижеследующем:</t>
  </si>
  <si>
    <t xml:space="preserve">     Федеральное государственное бюджетное образовательное учреждение высшего образования «Приволжский исследовательский медицинский университет» Министерства здравоохранения Российской Федерации (ФГБОУ ВО «ПИМУ» Минздрава России) на основании лицензии от 07.05.2018г. серия 90Л01 № 0009840 рег. № 2739, выданной Федеральной службой по надзору в сфере образования и науки, именуемое в дальнейшем «Исполнитель», в лице проректора по учебной работе Богомоловой Елены Сергеевны, действующей на основании Доверенности от 15.05.2018г. №125, с одной стороны,  и </t>
  </si>
  <si>
    <t>1.Предмет Договора</t>
  </si>
  <si>
    <t>(выбрать необходимое: повышение квалификации/ профессиональная переподготовка)</t>
  </si>
  <si>
    <t xml:space="preserve">1.1.  Исполнитель                предоставляет,                 а               Заказчик                оплачивает                образовательную               услугу                по </t>
  </si>
  <si>
    <t xml:space="preserve">реализуемую                          по                        программе                        дополнительного                       профессионального                        образования </t>
  </si>
  <si>
    <t>(название программы подготовки)</t>
  </si>
  <si>
    <t>(название кафедры)</t>
  </si>
  <si>
    <t xml:space="preserve">1.2. Срок подготовки определяется с  </t>
  </si>
  <si>
    <t xml:space="preserve">1.3. Форма обучения </t>
  </si>
  <si>
    <t>(выбрать необходимое: очная, очно-заочная, очная с применением дистанционных образовательных технологий)</t>
  </si>
  <si>
    <t>1.4. Образовательная услуга оказывается в пределах федерального государственного образовательного стандарта или федеральных государственных требований в соответствии с учебными планами, в том числе индивидуальными, и образовательными программами Исполнителя.</t>
  </si>
  <si>
    <t>2. Обязанности Исполнителя и Заказчика</t>
  </si>
  <si>
    <t>2.1. Исполнитель обязан:</t>
  </si>
  <si>
    <t>2.1.1. Зачислить Заказчика, выполнившего установленные законодательством Российской Федерации, учредительными документами, локальными нормативными актами Исполнителя условия приема, в качестве слушателя.</t>
  </si>
  <si>
    <t>2.1.2. Довести до Заказчика информацию, содержащую сведения о предоставлении платных образовательных услуг в порядке и объеме, которые предусмотрены Законом Российской Федерации от 07.02.1992 N 2300-1 «О защите прав потребителей» и Федеральным законом от 29.12.2012г. № 273-Ф3 «Об образовании в Российской Федерации».</t>
  </si>
  <si>
    <t>2.1.3. Организовать и обеспечить надлежащее предоставление образовательных услуг, предусмотренных разделом 1 настоящего Договора.</t>
  </si>
  <si>
    <t>2.1.4. Обеспечить Заказчику предусмотренные выбранной образовательной программой условия ее освоения.</t>
  </si>
  <si>
    <t>2.1.5. Принимать от Заказчика плату за образовательные услуги.</t>
  </si>
  <si>
    <t>2.1.6. Обеспечить Заказчику уважение человеческого достоинства, защиту от всех форм физического и психологического насилия, оскорбления личности, охрану жизни и здоровья.</t>
  </si>
  <si>
    <t>2.1.7. По окончании срока подготовки Заказчика, выполнения им всех требований учебного плана и программы, выдать соответствующий документ государственного (установленного) образца после завершения финансовых расчетов Сторон в соответствии с п.4.1 и п.4.2.</t>
  </si>
  <si>
    <t>2.2. Заказчик обязан:</t>
  </si>
  <si>
    <t>2.2.1. Своевременно вносить плату за предоставляемые образовательные услуги, в размере и порядке, определенных настоящим Договором, а также предоставлять платежные документы, подтверждающие такую оплату.</t>
  </si>
  <si>
    <t>2.2.2. Соблюдать требования, установленные в статье 43 Федерального закона от 29.12.2012г. № 273-Ф3 «Об образовании в Российской Федерации», в том числе:</t>
  </si>
  <si>
    <t>• Выполнять задания для подготовки к занятиям, предусмотренным учебным планом, в том числе индивидуальным;</t>
  </si>
  <si>
    <t>• Извещать Исполнителя о причинах отсутствия на занятиях;</t>
  </si>
  <si>
    <t>• Соблюдать требования учредительных документов, правила внутреннего распорядка и иные локальные нормативные акты Исполнителя.</t>
  </si>
  <si>
    <t>2.2.3. Получить соответствующий документ государственного (установленного) образца в соответствии с п. 2.1.7. настоящего Договора только после получения Исполнителем денежных средств за подготовку.</t>
  </si>
  <si>
    <t>2.2.4. Своевременно предоставлять Исполнителю и получать от него все необходимые документы.</t>
  </si>
  <si>
    <t>2.2.5. Возмещать ущерб, причиненный имуществу Исполнителя, в соответствии с законодательством Российской Федерации.</t>
  </si>
  <si>
    <t>3. Права Исполнителя и Заказчика</t>
  </si>
  <si>
    <t>3.1. Исполнитель вправе:</t>
  </si>
  <si>
    <t>3.1.1. Самостоятельно осуществлять образовательный процесс, устанавливать системы оценок, формы, порядок и периодичность проведения промежуточной аттестации слушателей.</t>
  </si>
  <si>
    <t>3.1.2. Применять к Заказчику меры поощрения и меры дисциплинарного взыскания в соответствии с законодательством Российской Федерации, учредительными документами Исполнителя, настоящим Договором и локальными нормативными актами Исполнителя.</t>
  </si>
  <si>
    <t>3.2. Заказчик вправе:</t>
  </si>
  <si>
    <t>3.2.1. Получать информацию от Исполнителя по вопросам организации и обеспечения надлежащего предоставления услуг.</t>
  </si>
  <si>
    <t>3.2.2. Заказчику предоставляются академические права в соответствии с частью 1 статьи 34 Федерального закона от 29.12.2012г. № 273-ФЗ «Об образовании в Российской Федерации».</t>
  </si>
  <si>
    <t>3.2.3. Пользоваться в порядке, установленном локальными нормативными актами, имуществом Исполнителя, необходимым для освоения образовательной программы.</t>
  </si>
  <si>
    <t>3.2.4. Получать полную и достоверную информацию об оценке своих знаний, умений, навыков и компетенций, а также о критериях этой оценки.</t>
  </si>
  <si>
    <t>3.2.5. Выбрать место прохождения стажировки, в том числе на рабочем месте, в случае, когда стажировка является разделом дополнительной профессиональной программы.</t>
  </si>
  <si>
    <t>4. Стоимость услуг, сроки и порядок оплаты</t>
  </si>
  <si>
    <t>4.1. Полная стоимость платных образовательных услуг за весь период обучения по настоящему Договору составляет</t>
  </si>
  <si>
    <t>рублей</t>
  </si>
  <si>
    <t>копеек</t>
  </si>
  <si>
    <t>сумма прописью</t>
  </si>
  <si>
    <t>НДС не облагается (пп. 14 п. 2 ст. 149 Налогового кодекса РФ).</t>
  </si>
  <si>
    <t xml:space="preserve">При переводе денежных средств за обучение на счет Исполнителя стоимость услуг банка оплачивается Заказчиком самостоятельно. </t>
  </si>
  <si>
    <t>Увеличение стоимости образовательных услуг после заключения Договора не допускается.</t>
  </si>
  <si>
    <t>4.2. Оплата стоимости обучения производится за наличный расчет или в безналичном порядке на расчетный счет Исполнителя в течение 5 дней после подписания настоящего Договора, но не позднее даты окончания периода обучения. В случае оплаты в безналичном порядке датой исполнения денежного обязательства считается дата внесения денежных средств на расчётный счет Исполнителя.</t>
  </si>
  <si>
    <t>4.3. В случае невнесения Заказчиком полной стоимости, указанной в п. 4.1, в порядке, определенном в п.4.2, Исполнитель оставляет за собой право не выдавать соответствующий документ государственного (установленного) образца в соответствии с п. 2.1.7.</t>
  </si>
  <si>
    <t>4.4. Результат оказанных услуг подтверждается актом об оказанных услугах, выдаваемым Исполнителем.</t>
  </si>
  <si>
    <t>4.5. Возврат излишне полученных Исполнителем денежных средств осуществляется на лицевой счет в банке, представленный Заказчиком.</t>
  </si>
  <si>
    <t>5. Основания изменения и расторжения Договора</t>
  </si>
  <si>
    <t>5.1. Условия, на которых заключен настоящий Договор, могут быть изменены по соглашению Сторон или в соответствии с законодательством Российской Федерации.</t>
  </si>
  <si>
    <t>5.2. Настоящий Договор может быть расторгнут по соглашению Сторон.</t>
  </si>
  <si>
    <t>5.3. Настоящий Договор может быть расторгнут по инициативе Исполнителя в одностороннем порядке в случае:</t>
  </si>
  <si>
    <t xml:space="preserve">-   если Заказчик  не приступил к обучению в течение 3 (трех) дней со дня начала срока обучения, установленного п. 1.2. Договора при этом сумма предоплаты за обучение в размере 100% подлежит возврату Заказчику по его письменному обращению; </t>
  </si>
  <si>
    <t>-  если в сроки, установленные п. 4.2. Договора, денежные средства по оплате услуг не поступили на расчетный счет Исполнителя;</t>
  </si>
  <si>
    <t>- если надлежащее исполнение обязательства по оказанию платных образовательных услуг стало невозможным вследствие действий (бездействия) Заказчика, при этом с Заказчика удерживается сумма за обучение, пройденное им до даты отчисления, указанной в соответствующем приказе, из расчета оплаты стоимости одного дня обучения по соответствующей образовательной программе, что отражается в подписываемом Сторонами Акте об оказанных услугах. Остаток внесенной Заказчиком суммы в рублях возвращается по его личному письменному заявлению в течение тридцати рабочих дней путем перевода на указанный в заявлении расчетный счет.</t>
  </si>
  <si>
    <t>- и иных случаях, предусмотренных законодательством Российской Федерации.</t>
  </si>
  <si>
    <t>5.4. Заказчик вправе отказаться от исполнения настоящего Договора при условии оплаты Исполнителю в полном объеме фактически понесенных им расходов, связанных с исполнением обязательств по данному Договору.</t>
  </si>
  <si>
    <t>5.5. Изменения и дополнения к настоящему Договору оформляются дополнительным соглашением.</t>
  </si>
  <si>
    <t>6. Ответственность Исполнителя и Заказчика</t>
  </si>
  <si>
    <t>6.1. За неисполнение или ненадлежащее исполнение своих обязательств по Договору Стороны несут ответственность, предусмотренную законодательством Российской Федерации и настоящим Договором.</t>
  </si>
  <si>
    <t>7. Срок действия Договора</t>
  </si>
  <si>
    <t>7.1. Настоящий Договор вступает в силу со дня его заключения Сторонами и действует до полного исполнения Сторонами обязательств.</t>
  </si>
  <si>
    <t>8. Заключительные положения.</t>
  </si>
  <si>
    <t>8.1. Договор составлен в трех экземплярах, имеющих равную юридическую силу, из которых два хранятся у Исполнителя, третий - у Заказчика. Все изменения и дополнения оформляются Сторонами дополнительными соглашениями, являются неотъемлемой частью настоящего Договора и считаются действительными, если они совершены в письменной форме и подписаны уполномоченными лицами.</t>
  </si>
  <si>
    <t>8.2. Вопросы размещения, проживания на период обучения решаются Заказчиком самостоятельно.</t>
  </si>
  <si>
    <t>8.3. Под периодом предоставления образовательной услуги (периодом обучения) понимается промежуток времени с даты издания приказа о зачислении Заказчика в образовательную организацию до даты издания приказа об окончании обучения или отчисления Заказчика из образовательной организации.</t>
  </si>
  <si>
    <t>8.4.Стороны признают равную юридическую силу как собственноручной подписи, так и факсимиле подписи (воспроизведенное механическим способом с использованием клише) при подписании данного Договора, а также на иных документах, имеющих значение для заключения и исполнения настоящего Договора.</t>
  </si>
  <si>
    <t>8.5. Стороны устанавливают, что факсимильные копии настоящего Договора, равно как и передаваемые по электронной почте графические файлы, содержащие отсканированные страницы настоящего Договора, имеют юридическую силу оригинала и считаются действительными до момента обмена Сторонами оригиналами Договора.</t>
  </si>
  <si>
    <t>9. Адреса и реквизиты сторон</t>
  </si>
  <si>
    <t>Исполнитель:</t>
  </si>
  <si>
    <t>Заказчик:</t>
  </si>
  <si>
    <t>ФГБОУ ВО «ПИМУ» Минздрава России</t>
  </si>
  <si>
    <t>Юридический адрес: 603005, г. Нижний Новгород, пл. Минина и Пожарского, д. 10/1</t>
  </si>
  <si>
    <t xml:space="preserve">Почтовый адрес: 603950, БОКС-470, г. Нижний Новгород, Пл. Минина и Пожарского, д. 10/1, </t>
  </si>
  <si>
    <t>тел./факс (831) 439-03-14</t>
  </si>
  <si>
    <t>E-mail: postdiplom@pimunn.ru</t>
  </si>
  <si>
    <t>ИНН 5260037940 КПП 526001001 ОГРН 1025203045482</t>
  </si>
  <si>
    <t>УФК по Нижегородской области (л/с 20326Х43770)</t>
  </si>
  <si>
    <t>р/с 40501810522022000002</t>
  </si>
  <si>
    <t>Волго-Вятское  ГУ Банка России БИК 042202001</t>
  </si>
  <si>
    <t>ОКТМО 22701000 КБК00000000000000000130</t>
  </si>
  <si>
    <t>Проректор по учебной работе</t>
  </si>
  <si>
    <t>/</t>
  </si>
  <si>
    <t xml:space="preserve">Е.С.Богомолова  </t>
  </si>
  <si>
    <t>Ф.И.О.</t>
  </si>
  <si>
    <t>Паспортные данные:</t>
  </si>
  <si>
    <t>Адрес регистрации:</t>
  </si>
  <si>
    <t>№ тел.</t>
  </si>
  <si>
    <t>м.п.</t>
  </si>
  <si>
    <t>Акт об оказанных услугах</t>
  </si>
  <si>
    <t>»</t>
  </si>
  <si>
    <t>«</t>
  </si>
  <si>
    <t>Месяцы</t>
  </si>
  <si>
    <t>января</t>
  </si>
  <si>
    <t>февраля</t>
  </si>
  <si>
    <t>марта</t>
  </si>
  <si>
    <t>апреля</t>
  </si>
  <si>
    <t>мая</t>
  </si>
  <si>
    <t>июня</t>
  </si>
  <si>
    <t>июля</t>
  </si>
  <si>
    <t>августа</t>
  </si>
  <si>
    <t>сентября</t>
  </si>
  <si>
    <t>октября</t>
  </si>
  <si>
    <t>ноября</t>
  </si>
  <si>
    <t>декабря</t>
  </si>
  <si>
    <t xml:space="preserve">20__ </t>
  </si>
  <si>
    <t>ДОГОВОР ОБ ОБРАЗОВАНИИ №</t>
  </si>
  <si>
    <t xml:space="preserve">Согласно  Договора   об  образовании   на  обучение   по   дополнительным   профессиональным  программам </t>
  </si>
  <si>
    <t>от</t>
  </si>
  <si>
    <t xml:space="preserve">Исполнителем федеральным государственным бюджетным образовательным </t>
  </si>
  <si>
    <t xml:space="preserve">учреждением высшего образования «Приволжский исследовательский медицинский университет» Министерства здравоохранения Российской Федерации (ФГБОУ ВО «ПИМУ» Минздрава России) предоставлены Заказчику: </t>
  </si>
  <si>
    <t xml:space="preserve">Услуги, указанные в договоре, в полном объеме на сумму </t>
  </si>
  <si>
    <t xml:space="preserve">рублей </t>
  </si>
  <si>
    <t>(</t>
  </si>
  <si>
    <t>)</t>
  </si>
  <si>
    <t>М.П.</t>
  </si>
  <si>
    <t>хирургической стоматологии и челюстно-лицевой хирургии с курсом пластической хирургии</t>
  </si>
  <si>
    <t>неврологии, нейрохирургии и медицинской генетики</t>
  </si>
  <si>
    <t>К_неврологии_нейрохирургии_и_медицинской_генетики</t>
  </si>
  <si>
    <t>Актуальные вопросы диагностики и лечения тяжелой сочетанной нейротравмы</t>
  </si>
  <si>
    <t>Нейромониторинг при повреждениях мозга</t>
  </si>
  <si>
    <t>Перфузионная компьютерная томография при заболеваниях и травмах центральной нервной системы</t>
  </si>
  <si>
    <t>Современные аспекты диагностики и лечения черепно-мозговой травмы, ее осложнений и последствий</t>
  </si>
  <si>
    <t>клиническая фармакология</t>
  </si>
  <si>
    <t>общей и клинической фармакологии</t>
  </si>
  <si>
    <t>К_общей_и_клинической_фармакологии</t>
  </si>
  <si>
    <t>Не предусмотрено</t>
  </si>
  <si>
    <t>Акушерство и гинекология - 504</t>
  </si>
  <si>
    <t>Ранняя диагностика рака репродуктивной системы - 144</t>
  </si>
  <si>
    <t>Патологическое акушерство ( с элементами симуляционного обучения) - 108</t>
  </si>
  <si>
    <t>Бесплодный брак - 72</t>
  </si>
  <si>
    <t>Гинекология детского и подросткового возраста - 72</t>
  </si>
  <si>
    <t>Гистероскопия - 72</t>
  </si>
  <si>
    <t>Лапароскопия в гинекологии - 72</t>
  </si>
  <si>
    <t>Оперативное акушерство (стажировка и симуляционное обучение) - 72</t>
  </si>
  <si>
    <t>Патология тазового дна - 72</t>
  </si>
  <si>
    <t>Ранняя диагностика рака репродуктивной системы - 72</t>
  </si>
  <si>
    <t>Ультразвуковая диагностика в акушерстве и гинекологии - 72</t>
  </si>
  <si>
    <t>Ультразвуковая диагностика врожденных пороков развития плода - 72</t>
  </si>
  <si>
    <t>Эндокринология в акушерстве и гинекологии - 72</t>
  </si>
  <si>
    <t>Эндоскопия в гинекологии - 72</t>
  </si>
  <si>
    <t>Экстрагенитальная патология и беременность - 72</t>
  </si>
  <si>
    <t>Бесплодный брак - 36</t>
  </si>
  <si>
    <t>Избранные вопросы эндокринологии в акушерстве и гинекологии - 36</t>
  </si>
  <si>
    <t>Инфекции и инфекционный контроль в акушерстве и гинекологии - 36</t>
  </si>
  <si>
    <t>Кольпоскопия - 36</t>
  </si>
  <si>
    <t>Неотложная помощь в акушерстве и гинекологии - 36</t>
  </si>
  <si>
    <t>Оперативное акушерство ( включая симуляционное обучение и стажировку) - 36</t>
  </si>
  <si>
    <t>Современные методы оценки состояния плода (КТГ и УЗДГ) - 36</t>
  </si>
  <si>
    <t>Экстрагенитальная патология при беременности - 36</t>
  </si>
  <si>
    <t>Актуальные вопросы контрацепции - 36</t>
  </si>
  <si>
    <t>Дизайн промежности - 18</t>
  </si>
  <si>
    <t>Истмико-цервикальная недостаточность и методы ее коррекции - 18</t>
  </si>
  <si>
    <t>Климактерий. Менопаузальная терапия - 18</t>
  </si>
  <si>
    <t>Диагностическая гистероскопия (симуляционный тренинг) - 18</t>
  </si>
  <si>
    <t>Физиологические  роды  ( симуляционный тренинг)) - 18</t>
  </si>
  <si>
    <t>Дистоция плечиков. Командный тренинг - 16</t>
  </si>
  <si>
    <t>Ведение родов в головном предлежании. Ручное пособие.( для среднего медицинского персонала, прочих сотрудников)- 18</t>
  </si>
  <si>
    <t>Анестезиология и реаниматология - 504</t>
  </si>
  <si>
    <t>Современные аспекты сестринского дела в анестезиологии и реаниматологии - 144</t>
  </si>
  <si>
    <t>Актуальные вопросы анестезиологии и реаниматологии - 36</t>
  </si>
  <si>
    <t>Актуальные вопросы трансфузиологии - 36</t>
  </si>
  <si>
    <t>Ингаляционная анестезия - 36</t>
  </si>
  <si>
    <t>Мониторинг в анестезиологии иреаниматологии - 36</t>
  </si>
  <si>
    <t>Немедикаментозные (механические и электрические) методы поддержки кровообращения и сердечной деятельности в анестезиологии и реаниматологии - 36</t>
  </si>
  <si>
    <t>Организационные, методологические и клинические аспекты интенсивной терапии больных с ОКС, ОНМК, ТЭЛА - 36</t>
  </si>
  <si>
    <t>Юридическая ответственность медицинских работников за профессиональные нарушения при оказании медицинской помощи у тяжелых и крайне тяжелых больных - 36</t>
  </si>
  <si>
    <t>Экстракорпоральная детоксикация - 36</t>
  </si>
  <si>
    <t>Актуальные вопросы клинической трансфузиологии - 18</t>
  </si>
  <si>
    <t xml:space="preserve">Офтальмология - 144 </t>
  </si>
  <si>
    <t xml:space="preserve">Хирургия катаракты. Ультразвуковая факоэмульсификация. Интраокулярная коррекция - 36 </t>
  </si>
  <si>
    <t>Актуальные вопросы  инфекционной патологии: капельные инфекции - 36</t>
  </si>
  <si>
    <t>Актуальные вопросы инфекционной патологии: кишечные инфекции - 36</t>
  </si>
  <si>
    <t>Актуальные вопросы инфекционной патологии: лимфоаденопатия в клинике инфекционных болезней - 36</t>
  </si>
  <si>
    <t>Актуальные вопросы инфекционной патологии: лихорадка в клинике инфекционных заболеваний - 36</t>
  </si>
  <si>
    <t>Актуальные вопросы инфекционной патологии : экзантемы в клинике инфекционных болезней, контактные и инфекции - 36</t>
  </si>
  <si>
    <t>Особо опасные инфекции - 36</t>
  </si>
  <si>
    <t>Клиническая лабораторная диагностика - 504</t>
  </si>
  <si>
    <t>Микроскопический метод диагностики  урогенитальных заболеваний - 36</t>
  </si>
  <si>
    <t>Общеклинические, химико-микроскопические исследования: моча, кал, мокрота, сперма, ликвор - 36</t>
  </si>
  <si>
    <t>Современные методы клинических исследований в лабораторной диагностике (для специалистов со средним медицинским образованием) - 144</t>
  </si>
  <si>
    <t>Клиническая лабораторная диагностика  (для специалистов с высшим немедицинским образованием) - 499</t>
  </si>
  <si>
    <t>Клиническая лабораторная диагностика  (для специалистов с высшим немедицинским образованием) - 144</t>
  </si>
  <si>
    <t>Дополнительная профессиональная программа профессиональной переподготовки «Судебно-медицинская экспертиза» - 504</t>
  </si>
  <si>
    <t>Дополнительная профессиональная программа повышения квалификации «Актуальные вопросы медико-криминалистической экспертизы» - 144</t>
  </si>
  <si>
    <t>Дополнительная профессиональная программа повышения квалификации «Актуальные вопросы судебно-медицинской экспертизы (для судебных экспертов-химиков)» - 144</t>
  </si>
  <si>
    <t>Дополнительная профессиональная программа повышения квалификации «Судебно-медицинская акушерско-гинекологическая экспертиза» - 144</t>
  </si>
  <si>
    <t>Дополнительная профессиональная программа повышения квалификации «Судебно-медицинские вопросы патоморфологии» - 144</t>
  </si>
  <si>
    <t>Дополнительная профессиональная программа повышения квалификации «Судебно-медицинская экспертиза» - 144</t>
  </si>
  <si>
    <t>Дополнительная профессиональная программа повышения квалификации «Цитологические методы исследования объектов судебно-медицинской экспертизы» - 144</t>
  </si>
  <si>
    <t>Дополнительная профессиональная программа повышения квалификации «Актуальные вопросы медико-криминалистической экспертизы» - 36</t>
  </si>
  <si>
    <t>Дополнительная профессиональная программа повышения квалификации «Судебно-медицинская акушерско-гинекологическая экспертиза», Модуль №1 (экспертизы половых состояний у лиц женского пола) - 36</t>
  </si>
  <si>
    <t>Дополнительная профессиональная программа повышения квалификации «Судебно-медицинская акушерско-гинекологическая экспертиза», Модуль №2 (незаконные аборты и послеродовые состояния) - 36</t>
  </si>
  <si>
    <t>Дополнительная профессиональная программа повышения квалификации «Судебно-медицинская акушерско-гинекологическая экспертиза», Модуль №3 (судебно-медицинская экспертиза лиц мужского пола) - 36</t>
  </si>
  <si>
    <t>Дополнительная профессиональная программа повышения квалификации «Судебно-медицинская акушерско-гинекологическая экспертиза», Модуль №4 (лабораторные методы исследования по экспертизе половых состояний) - 36</t>
  </si>
  <si>
    <t>Дополнительная профессиональная программа повышения квалификации «Судебно-медицинские вопросы патоморфологии» - 36</t>
  </si>
  <si>
    <t>Дополнительная профессиональная программа повышения квалификации «Судебно-медицинская экспертиза», Модуль №1 (танатология) - 36</t>
  </si>
  <si>
    <t>Дополнительная профессиональная программа повышения квалификации «Судебно-медицинская экспертиза», Модуль №2 (лабораторные методы исследования) - 36</t>
  </si>
  <si>
    <t>Дополнительная профессиональная программа повышения квалификации «Судебно-медицинская экспертиза», Модуль №3 (экспертиза механических повреждений) - 36</t>
  </si>
  <si>
    <t>Дополнительная профессиональная программа повышения квалификации «Судебно-медицинская экспертиза», Модуль №4 (экспертиза потерпевших и др. лиц) - 36</t>
  </si>
  <si>
    <t>Дополнительная профессиональная программа повышения квалификации «Цитологические методы исследования объектов судебно-медицинской экспертизы», Модуль №1 (выявление клеток и микрочастиц тканей на вещественных доказательствах) - 36</t>
  </si>
  <si>
    <t>Дополнительная профессиональная программа повышения квалификации «Цитологические методы исследования объектов судебно-медицинской экспертизы», Модуль №2 (установление тканевой принадлежности клеток и регионального происхождения крови) - 36</t>
  </si>
  <si>
    <t>Дополнительная профессиональная программа повышения квалификации «Цитологические методы исследования объектов судебно-медицинской экспертизы», Модуль №3 (установление видовой и групповой принадлежности клеток, микрочастиц тканей) - 36</t>
  </si>
  <si>
    <t>Дополнительная профессиональная программа повышения квалификации «Цитологические методы исследования объектов судебно-медицинской экспертизы», Модуль №4 (определение половой принадлежности крови и клеток) - 36</t>
  </si>
  <si>
    <t>Дополнительная профессиональная программа профессиональной переподготовки «Судебно-медицинская экспертиза» - 288</t>
  </si>
  <si>
    <t>Косметология (дистанционная форма обучения) - 144</t>
  </si>
  <si>
    <t>Заболевания кожи при системной патологии - 18</t>
  </si>
  <si>
    <t>Ультразвуковая диагностика - 504</t>
  </si>
  <si>
    <t>Рентгенология - 504</t>
  </si>
  <si>
    <t>Рентгенэндоваскулярная диагностика и лечение - 504</t>
  </si>
  <si>
    <t>Актуальные вопросы Кт и МРТ - 144</t>
  </si>
  <si>
    <t>Рентгенэндоваскулярная диагностика и лечение - 144</t>
  </si>
  <si>
    <t>Малоинвазивные и пункционные вмешательства под контролем УЗС - 108</t>
  </si>
  <si>
    <t>УЗД сердца - 72</t>
  </si>
  <si>
    <t>Миома матки: современная лучевая диагностика и  рентгенэндоваскулярное лечение - 36</t>
  </si>
  <si>
    <t>Селективная коронарография у пациентов со стабильными формами ишемической болезни сердца - 36</t>
  </si>
  <si>
    <t>Лечебная физкультура (для специалистов со средним медицинским образованием) - 288</t>
  </si>
  <si>
    <t>Медицинский массаж (для специалистов со средним медицинским образованием) - 288</t>
  </si>
  <si>
    <t>Физиотерапия (для специалистов со средним медицинским образованием) - 288</t>
  </si>
  <si>
    <t>Микроиглорефлексотерапия - 144</t>
  </si>
  <si>
    <t>Лечебная физкультура (для специалистов со средним медицинским образованием) - 144</t>
  </si>
  <si>
    <t>Медицинский массаж (для специалистов со средним медицинским образованием) - 144</t>
  </si>
  <si>
    <t>Физиотерапия (для специалистов со средним медицинским образованием) - 144</t>
  </si>
  <si>
    <t>Аппаратная рефлексотерапия и ее применение в медицинской реабилитации - 36</t>
  </si>
  <si>
    <t>Кинезотерапевтические технологии медицинской реабилитации для пациентов с ОНМК - 36</t>
  </si>
  <si>
    <t>Кинезотерапевтические технологии медицинской реабилитации для пациентов после эндопротезирования коленного и тазобедренного суставов - 36</t>
  </si>
  <si>
    <t>Принципы применения немедикаментозных технологий в медицинской реабилитации онкологических больных - 36</t>
  </si>
  <si>
    <t>Биомеханические методы оценки эффективности лечения травм и заболеваний двигательного аппарата и нервной системы - 36</t>
  </si>
  <si>
    <t>Ботулинотерапия в медицинской реабилитации - 36</t>
  </si>
  <si>
    <t>Кинезиотейпирование в медицинской реабилитации - 36</t>
  </si>
  <si>
    <t>Нутритивная поддержка больных с острым нарушением мозгового кровообращения - 36</t>
  </si>
  <si>
    <t>КВЧ-пунктура низкоинтенсивным шумовым электромагнитным излучением - 72</t>
  </si>
  <si>
    <t>Пунктурная терапия в практике травматологии и ортопедии - 72</t>
  </si>
  <si>
    <t>Электропунктурная диагностика в травматологии и ортопедии - 72</t>
  </si>
  <si>
    <t>Биоэмбриоинформационная микросистема (ECIWO) в комплексной медицинской реабилитации - 36</t>
  </si>
  <si>
    <t>Краниопунктура по микросистеме «YNSA» в комплексной реабилитации пациентов с двигательными нарушениями - 36</t>
  </si>
  <si>
    <t>Медицинские основы допуска к занятиям физической культурой и спортом - 36</t>
  </si>
  <si>
    <t>Неврология - 504</t>
  </si>
  <si>
    <t>Аутоиммунные заболевания нервной системы - 36</t>
  </si>
  <si>
    <t>БОЛЕВЫЕ СИНДРОМЫ В НЕВРОЛОГИИ - 36</t>
  </si>
  <si>
    <t>Ботулинотерапия в неврологической практике - 36</t>
  </si>
  <si>
    <t>ВЕСТИБУЛЯРНЫЕ НАРУШЕНИЯ - 36</t>
  </si>
  <si>
    <t>Двигательные расстройства - 36</t>
  </si>
  <si>
    <t>Инфекционные заболевания нервной системы - 36</t>
  </si>
  <si>
    <t>Клиническая эпилептология детского возраста - 36</t>
  </si>
  <si>
    <t>НЕЙРОДЕГЕНЕРАТИВНЫЕ ЗАБОЛЕВАНИЯ - 36</t>
  </si>
  <si>
    <t>Нервно – мышечные заболевания у детей - 36</t>
  </si>
  <si>
    <t>ПОЛИНЕВРОПАТИИ - 36</t>
  </si>
  <si>
    <t>Поражение периферической нервной системы и дорсопатии - 36</t>
  </si>
  <si>
    <t>Соматоневрология - 36</t>
  </si>
  <si>
    <t>Сосудистые заболевания нервной системы - 36</t>
  </si>
  <si>
    <t>Функциональная диагностика в неврологии - 36</t>
  </si>
  <si>
    <t>Экстрапирамидные расстройства - 36</t>
  </si>
  <si>
    <t>Организация здравоохранения и общественное здоровье - 500</t>
  </si>
  <si>
    <t>Организация здравоохранения и общественное здоровье - 144</t>
  </si>
  <si>
    <t>Клинический анализ - 36</t>
  </si>
  <si>
    <t>Организация медицинской помощи населению</t>
  </si>
  <si>
    <t>Гистологические методы исследования в патологоанатомических бюро и прозекторских - 144</t>
  </si>
  <si>
    <t>Детская кардиология - 504</t>
  </si>
  <si>
    <t>Детская эндокринология - 504</t>
  </si>
  <si>
    <t>Педиатрия - 504</t>
  </si>
  <si>
    <t>Неонатология - 501</t>
  </si>
  <si>
    <t>Актуальные вопросы  детской кардиологии - 36</t>
  </si>
  <si>
    <t>Актуальные вопросы  детской неврологии - 36</t>
  </si>
  <si>
    <t>Актуальные вопросы  детской нефрологии - 36</t>
  </si>
  <si>
    <t>Актуальные вопросы  детской онкологии - 36</t>
  </si>
  <si>
    <t>Актуальные вопросы  детской пульмонологии - 36</t>
  </si>
  <si>
    <t>Актуальные вопросы  детской ревматологии - 36</t>
  </si>
  <si>
    <t>Актуальные вопросы  медицинской генетики - 36</t>
  </si>
  <si>
    <t>Актуальные вопросы  неонатологии - 36</t>
  </si>
  <si>
    <t>Избранные вопросы педиатрии: болезни эндокринной  системы у детей и подростков - 36</t>
  </si>
  <si>
    <t>Патология  детей старшего возраста - 36</t>
  </si>
  <si>
    <t>Дезинфекция в медицинских организациях - 144</t>
  </si>
  <si>
    <t>Организация и проведение санитарно-эпидемиологических экспертиз - 144</t>
  </si>
  <si>
    <t>Основы микробиологии (бактериологии, вирусологии, паразитологии). Биобезопасность при  работе с ВИЗ - 144</t>
  </si>
  <si>
    <t>Санитарно-эпидемиологическая безопасность организации и проведения вакцинопрофилактики - 144</t>
  </si>
  <si>
    <t>Санитарно-эпидемиологические вопросы вакцинопрофилактики бешенства, столбняка, вирусного клещевого энцефалита - 144</t>
  </si>
  <si>
    <t>Основы радиационной гигиены и безопасности при работе с источниками ионизирующего излучения - 144</t>
  </si>
  <si>
    <t>Санитарно-эпидемиологические требования к обращению с медицинскими отходами - 144</t>
  </si>
  <si>
    <t>Санитарно-эпидемиологическая безопасность при проведении эндоскопических манипуляций - 144</t>
  </si>
  <si>
    <t>Вопросы организации дезинфекционного дела в России - 36</t>
  </si>
  <si>
    <t>Методология исследования воды питьевой, природной, сточной - 36</t>
  </si>
  <si>
    <t>Организационные принципы деятельности ФС Роспотребнадзора - 36</t>
  </si>
  <si>
    <t>Основы паразитологии и вирусологии. Лабораторная диагностика - 36</t>
  </si>
  <si>
    <t>Основы радиационной гигиены и радиационной безопасности - 36</t>
  </si>
  <si>
    <t>Дезинфекция в медицинских организациях - 72</t>
  </si>
  <si>
    <t>Основы радиационной гигиены и безопасности при работе с источниками ионизирующего излучения - 72</t>
  </si>
  <si>
    <t>Санитарно-эпидемиологическая безопасность организации и проведения вакцинопрофилактики - 72</t>
  </si>
  <si>
    <t>Санитарно-эпидемиологическая  безопасность стерилизационных мероприятий - 72</t>
  </si>
  <si>
    <t>Санитарно-эпидемиологические требования к обращению с медицинскими отходами - 72</t>
  </si>
  <si>
    <t>Эксплуатация и контроль за работой дезинфекционных камер - 72</t>
  </si>
  <si>
    <t>Избранные вопросы бактериологии - 144</t>
  </si>
  <si>
    <t>Избранные вопросы общей гигиены - 144</t>
  </si>
  <si>
    <t>Избранные вопросы санитарно-гигиенических лабораторных исследований - 144</t>
  </si>
  <si>
    <t>Избранные вопросы общей, частной и санитарной микробиологии. Биобезопасность при  работе с ВИЗ - 144</t>
  </si>
  <si>
    <t>Санитарно- эпидемиологическая безопасность транспортировки иммунобиологических лекарственных препаратов - 18</t>
  </si>
  <si>
    <t>Современные физико-химические методы исследования - 288</t>
  </si>
  <si>
    <t>Современные физико-химические методы исследования - 144</t>
  </si>
  <si>
    <t>Эндоскопия - 576</t>
  </si>
  <si>
    <t>Эндохирургия в гинекологии - 144</t>
  </si>
  <si>
    <t>Актуальные вопросы озонотерапии (очн.) - 144</t>
  </si>
  <si>
    <t>Актуальные вопросы озонотерапии (дистанц.) - 144</t>
  </si>
  <si>
    <t>Фибринолитическая терапия при острых сосудистых заболеваниях (для врачей) - 36</t>
  </si>
  <si>
    <t>Интенсивная терапия  и реанимация неотложных состояний в в условиях догоспитального этапа - 36</t>
  </si>
  <si>
    <t>Порядок направления граждан на медико-социальную экспертизу - 36</t>
  </si>
  <si>
    <t>Бронхоскопия - 36</t>
  </si>
  <si>
    <t>Фибринолитическая терапия при острых сосудистых заболеваниях (для фельдшеров) - 72</t>
  </si>
  <si>
    <t>Стоматология детская - 500</t>
  </si>
  <si>
    <t>Стоматология общей практики - 500</t>
  </si>
  <si>
    <t>Стоматология ортопедическая - 500</t>
  </si>
  <si>
    <t>Стоматология терапевтическая - 500</t>
  </si>
  <si>
    <t>Стоматология хирургическая - 500</t>
  </si>
  <si>
    <t>Ортодонтия - 144</t>
  </si>
  <si>
    <t>Современные методы реконструкции альвеолярного отростка - 72</t>
  </si>
  <si>
    <t>Инновационная российская система имплантации - 36</t>
  </si>
  <si>
    <t>Ортодонтическая подготовка перед ортогнатической хирургии - 36</t>
  </si>
  <si>
    <t>Современные костезамещающие материалы - 36</t>
  </si>
  <si>
    <t>Современные методы реконструкции альвеолярного отростка - 36</t>
  </si>
  <si>
    <t>Стоматологическая помощь населению - 288</t>
  </si>
  <si>
    <t>Болезни щитовидной железы - 72</t>
  </si>
  <si>
    <t>Клиническая диабетология и ожирение - 72</t>
  </si>
  <si>
    <t>Первичная и вторичная патология сердечно-сосудистых заболеваний - 36</t>
  </si>
  <si>
    <t>Травматология и ортопедия (ПП) - 504</t>
  </si>
  <si>
    <t>Травматология и ортопедия (ПК) - 144</t>
  </si>
  <si>
    <t>Современные принципы лечения термической травмы и ожоговой болезни у взрослых (ПК) - 36</t>
  </si>
  <si>
    <t>Современные принципы лечения термической травмы у детей и особенности лечения холодовой травмы (ПК) - 36</t>
  </si>
  <si>
    <t>Современные проблемы частной травматологии (ПК) - 36</t>
  </si>
  <si>
    <t>Современные проблемы частной ортопедии (ПК) - 36</t>
  </si>
  <si>
    <t>Травматология и ортопедия детского возраста (ПК) - 36</t>
  </si>
  <si>
    <t>Эндопротезирование крупных суставов (ПК) - 36</t>
  </si>
  <si>
    <t>Кистевой сустав: ладьевидно-полулунная нестабильность (ПК) - 18</t>
  </si>
  <si>
    <t>Лечение переломов дистального отдела лучевой кости  и их последствий (ПК) - 18</t>
  </si>
  <si>
    <t>Лечение повреждений таза и вертлужной впадины (ПК) - 18</t>
  </si>
  <si>
    <t>Профилактика и лечение артрозов (ПК) - 18</t>
  </si>
  <si>
    <t>Современная концепция консервативного лечения детей с врожденными деформациями стоп (ПК) - 18</t>
  </si>
  <si>
    <t>Современное лечение глубоких нагноений после эндопротезирования крупных суставов (ПК) - 18</t>
  </si>
  <si>
    <t>Современное лечение переломов лодыжек и их последствий (ПК) - 18</t>
  </si>
  <si>
    <t>Современное лечение повреждений и заболеваний локтевого сустава (ПК) - 18</t>
  </si>
  <si>
    <t>Хирургическое лечение диспластического коксартроза (ПК) - 18</t>
  </si>
  <si>
    <t>Хирургическое лечение переломов и их последствий бедренной и большеберцовой кости диафизарной локализации (ПК) - 18</t>
  </si>
  <si>
    <t>Эндопротезирование коленного сустава (ПК) - 18</t>
  </si>
  <si>
    <t>Эндопротезирование плечевого сустава (ПК) - 18</t>
  </si>
  <si>
    <t>Эндопротезирование тазобедренного сустава (ПК) - 18</t>
  </si>
  <si>
    <t>Актуальные вопросы урологии - 144</t>
  </si>
  <si>
    <t>Хирургия - 504</t>
  </si>
  <si>
    <t>Колопроктология - 504</t>
  </si>
  <si>
    <t>Актуальные вопросы хирургии - 144</t>
  </si>
  <si>
    <t>Детская урология–андрология - 144</t>
  </si>
  <si>
    <t>Детская  урология–андрология - 72</t>
  </si>
  <si>
    <t>Актуальные вопросы сестринского дела в хирургии - 36</t>
  </si>
  <si>
    <t>Стоматология хирургическая (очно-заочная форма) - 144</t>
  </si>
  <si>
    <t>Челюстно-лицевая хирургия (очно-заочная форма) - 144</t>
  </si>
  <si>
    <t>Алгоритм действий врача-стоматолога при одонтогенных воспалительных заболеваниях. Предупреждение развития осложнений в челюстно-лицевой области (заочная форма) - 36</t>
  </si>
  <si>
    <t>Атравматичное удаление зубов как залог успеха им-плантологического лечения (заочная форма) - 36</t>
  </si>
  <si>
    <t>Возможности хирургического лечения патологий пародонта (заочная форма) - 36</t>
  </si>
  <si>
    <t>Одонтогенные воспалительные заболевания ЛОР-органов. Профилактика, диагностика, лечение (заочная форма) - 36</t>
  </si>
  <si>
    <t>Травматические повреждения челюстно-лицевой области и реконструктивная хирургия посттравматических дефектов тканей лица (заочная форма) - 36</t>
  </si>
  <si>
    <t>Ортогнатическая хирургия (заочная форма) - 36</t>
  </si>
  <si>
    <t>Актуальные вопросы диагностики и лечения доброкачественных опухолей и опухолеподобных поражений мягких тканей челюстно-лицевой области (заочная форма) - 36</t>
  </si>
  <si>
    <t>Актуальные вопросы диагностики и лечения доброкачественных опухолей и опухолеподобных поражений мягких тканей челюстно-лицевой области (очная форма) - 36</t>
  </si>
  <si>
    <t>Новые решения в лечении переломов скулоорбитального комплекса (заочная форма) - 36</t>
  </si>
  <si>
    <t>Пластика передней брюшной стенки (абдоминопластика) (заочная форма) - 36</t>
  </si>
  <si>
    <t>Травматические переломы нижней челюсти: современный подход в диагностике и лечении (заочная форма) - 18</t>
  </si>
  <si>
    <t>Травматические переломы нижней челюсти: современный подход в диагностике и лечении (очная форма) - 18</t>
  </si>
  <si>
    <t>Осложнения стоматологического лечения, приводящие к болезням ЛОР-органов. Как избежать и устранить? (мастер-класс) - 18</t>
  </si>
  <si>
    <t>Основы мягкотканной пародонтальной хирургии (заочная форма) - 18</t>
  </si>
  <si>
    <t>Основы планирования и лечения воспалительных заболеваний пародонта (заочная форма) - 18</t>
  </si>
  <si>
    <t>Средства и способы местного обезболивания в стоматологии. Профилактика осложнений (заочная форма) - 18</t>
  </si>
  <si>
    <t>Хирургические методы лечения хронических форм периодонтитов (заочная форма) - 18</t>
  </si>
  <si>
    <t>Ботокс. Путь к совершенству (заочная форма) - 18</t>
  </si>
  <si>
    <t>Повреждения позвоночника: тактика принятия решений с позиций современных классификаций - 72</t>
  </si>
  <si>
    <t>Малоинвазивные технологии в хирургии травм и заболеваний позвоночника - 36</t>
  </si>
  <si>
    <t>Дегенеративные деформации позвоночника: принципы планирования и тактика хирургического лечения - 18</t>
  </si>
  <si>
    <t>Оптимальные решения в хирургии деформаций позвоночника: селективная фиксация, остеотомии, минимально инвазивные технологии спондилодеза - 18</t>
  </si>
  <si>
    <t>Оказание медицинской помощи пациентам с термической травмой, в том числе детям (обучение на рабочем месте) - 72</t>
  </si>
  <si>
    <t>Анестезиологическое обеспечение травматичных операций на позвоночнике - 36</t>
  </si>
  <si>
    <t>Основы лечения болевых синдромов - 18</t>
  </si>
  <si>
    <t>Новая скальп-акупунктура по Ямомото(ynsa). Диагностика и рефлексотерапия - 36</t>
  </si>
  <si>
    <t>Тепловизионная диагностика в травматологии, ортопедии, неврологии и нейрохирургии</t>
  </si>
  <si>
    <t>Вопросы реабилитации детей с нарушениями двигательного и психоречевого развития - 36</t>
  </si>
  <si>
    <t>Функциональные методы исследования в гастроэнтерологии приборами группы ГастроСкан (5М, 24, ГЭМ) - 18</t>
  </si>
  <si>
    <t>Психиатрия ПП - 504</t>
  </si>
  <si>
    <t>Психиатрия-наркология ПП - 504</t>
  </si>
  <si>
    <t>Психотерапия ПП - 504</t>
  </si>
  <si>
    <t>Психиатрия ОУ - 144</t>
  </si>
  <si>
    <t>Психиатрия-наркология ОУ - 144</t>
  </si>
  <si>
    <t>Психотерапия ОУ - 144</t>
  </si>
  <si>
    <t>Психологическое сопровождение пациентов в клинической практике (для педагогов и клинических психологов) - 144</t>
  </si>
  <si>
    <t>Клиническая психология в медицинской и психологической практике - 36</t>
  </si>
  <si>
    <t>Психологические основы эффективного взаимодействия врача и пациента (для врачей) - 36</t>
  </si>
  <si>
    <t>Развитие навыков эффективной коммуникации в профессиональном общении врачей - 36</t>
  </si>
  <si>
    <t>Стресс-менеджмент и профилактика профессионального выгорания в системе здравоохранения и образования - 36</t>
  </si>
  <si>
    <t>Суицидология - 36</t>
  </si>
  <si>
    <t>Навыки бесконфликтного общения у специалистов среднего медицинского персонала (для медицинских сестер) - 24</t>
  </si>
  <si>
    <t>Профилактика стресса и эмоционального выгорания у специалистов среднего медицинского персонала (для медицинских сестер) - 24</t>
  </si>
  <si>
    <t>Развитие навыков эффективного общения в профессиональной деятельности медицинских регистраторов (для медицинских регистраторов) - 24</t>
  </si>
  <si>
    <t xml:space="preserve">Изоляция рабочего поля в практике врача-стоматолога. Особенности эстетической реставрации передней группы зубов - 18 </t>
  </si>
  <si>
    <t xml:space="preserve">Изоляция рабочего поля в практике врача-стоматолога. Особенности эстетической реставрации боковой группы зубов - 18 </t>
  </si>
  <si>
    <t xml:space="preserve">Современные аспекты эстетики улыбки в практике врача-стоматолога терапевта - 18 </t>
  </si>
  <si>
    <t xml:space="preserve">Аллергические состояния в полости рта. Современные подходы к лечению и профилактике - 18 </t>
  </si>
  <si>
    <t xml:space="preserve">Вирусные инфекции в стоматологии - 18 </t>
  </si>
  <si>
    <t xml:space="preserve">Герпетические инфекции в терапевтической стоматологии - 18 </t>
  </si>
  <si>
    <t xml:space="preserve">Новые подходы к диагностике и лечению пузырных дерматозов с учетом клинических рекомендаций - 18 </t>
  </si>
  <si>
    <t xml:space="preserve">Пузырные дерматозы - 18 </t>
  </si>
  <si>
    <t xml:space="preserve">Современные подходы к лечению и профилактике пародонтита - 18 </t>
  </si>
  <si>
    <t>госпитальной педиатрии</t>
  </si>
  <si>
    <t>К_госпитальной_педиатрии</t>
  </si>
  <si>
    <t>Избранные вопросы врожденных и наследственных заболеваний у детей - 36</t>
  </si>
  <si>
    <t>Современные стандарты ведения недоношенных детей на амбулаторном этапе - 18</t>
  </si>
  <si>
    <t>Перинатальные поражения нервной системы - 36</t>
  </si>
  <si>
    <t>Неонатология для врачей общей практики - 36</t>
  </si>
  <si>
    <t>Гематология для врачей общей практики - 36</t>
  </si>
  <si>
    <t>Бухгалтерский учет и отчетность в учреждениях государственного сектора в 2019 году - 20</t>
  </si>
  <si>
    <t>Актуальные вопросы сестринского ухода за паллиативным пациентом - 36</t>
  </si>
  <si>
    <t>К_Общественного_здоровья_и_здравоохранения_ФДПО_Средний_мед.персонал</t>
  </si>
  <si>
    <t>Общественного здоровья и здравоохранения ФДПО Средний мед.персонал</t>
  </si>
  <si>
    <t>физической культуры и спорта</t>
  </si>
  <si>
    <t>К_физической_культуры_и_спорта</t>
  </si>
  <si>
    <t>Физическая культура и спорт - 144</t>
  </si>
  <si>
    <t>Физическая культура и спорт - 72</t>
  </si>
  <si>
    <t>Физическая культура и спорт - 36</t>
  </si>
  <si>
    <t>Основы рационального питания и оптимальной физической активности для сохранения здоровья - 18</t>
  </si>
  <si>
    <t>эндокринологии и внутренних болезней</t>
  </si>
  <si>
    <t>К_эндокринологии_и_внутренних_болезней</t>
  </si>
  <si>
    <t xml:space="preserve">Диагностика и лечение в эндокринологии – актуальные практические аспекты - 36 </t>
  </si>
  <si>
    <t>симуляционно-аккредитационный центр</t>
  </si>
  <si>
    <t>К_симуляционно_аккредитационный_центр</t>
  </si>
  <si>
    <t>Базовые навыки лапароскопической хирургии - 18</t>
  </si>
  <si>
    <t>Диагностическая гистероскопия - 18</t>
  </si>
  <si>
    <t>Интракорпоральный шов в лапароскопии - 18</t>
  </si>
  <si>
    <t>Катетеризация центральных вен под контролем УЗИ (симуляционно-клинический тренинг) - 18</t>
  </si>
  <si>
    <t>Катетеризация эпидурального пространства под контролем УЗИ (симуляционно-клинический тренинг) - 18</t>
  </si>
  <si>
    <t>Лапароскопическая аппендэктомия - 18</t>
  </si>
  <si>
    <t>Лапароскопическая холецистэктомия - 18</t>
  </si>
  <si>
    <t>Надпочечниковая недостаточность у новорожденных - 16</t>
  </si>
  <si>
    <t>Overlap-синдром (перекрестный бронхообструктивный синдром) - 8</t>
  </si>
  <si>
    <t>Алгоритм оказания первой помощи в экстренной ситуации - 8</t>
  </si>
  <si>
    <t>Базовая сердечно-легочная реанимация с автоматическим наружным дефибриллятором (АНД), протекцией дыхательных путей, искусственной вентилляцией легких - 8</t>
  </si>
  <si>
    <t>Гипогикемия с высоким сосудистым риском - 8</t>
  </si>
  <si>
    <t>Неотложная эндокринология новорожденных (гипогликемия, гипергликемия) - 8</t>
  </si>
  <si>
    <t>Сердечно-легочная реанимация новорожденного в первые минуты жизни - 8</t>
  </si>
  <si>
    <t>Физиологические роды - 8</t>
  </si>
  <si>
    <t>Базовая сердечно-легочная реанимация с автоматическим наружным дефибриллятором - 6</t>
  </si>
  <si>
    <t>Ведение родов в головном предлежании. Ручное пособие. Симуляционный тренинг - 6</t>
  </si>
  <si>
    <t>Гистероскопия - 36</t>
  </si>
  <si>
    <t>Актуальные вопросы гинекологии детского и подросткового возраста - 144</t>
  </si>
  <si>
    <t>Актуальные вопросы гинекологической эндокринологии - 36</t>
  </si>
  <si>
    <t>Актуальные вопросы контрацепции - 18</t>
  </si>
  <si>
    <t>Актуальные вопросы менопаузальной терапии - 18</t>
  </si>
  <si>
    <t>Антенатальная охрана плода - 36</t>
  </si>
  <si>
    <t>Бесплодный брак в практике акушера-гинеколога - 72</t>
  </si>
  <si>
    <t>Гинекологическая эндокринология - 144</t>
  </si>
  <si>
    <t>Гистероскопия в практике врача акушера-гинеколога - 36</t>
  </si>
  <si>
    <t>Заболевания сердечно-сосудистой системы у беременных - 18</t>
  </si>
  <si>
    <t>Избранные вопросы гинекологической эндокринологии - 36</t>
  </si>
  <si>
    <t>Инфектология в акушерстве и гинекологии - 36</t>
  </si>
  <si>
    <t>Кардиотокография - 36</t>
  </si>
  <si>
    <t>Лапароскопия в практике врача акушера-гинеколога - 36</t>
  </si>
  <si>
    <t>Неотложная помощь и реанимация в акушерстве и гинекологии - 144</t>
  </si>
  <si>
    <t>Неотложные состояния в акушерстве - 36</t>
  </si>
  <si>
    <t>Неотложные состояния в акушерстве и гинекологии - 108</t>
  </si>
  <si>
    <t>Оперативное акушерство - 36</t>
  </si>
  <si>
    <t>Оперативное акушерство - 72</t>
  </si>
  <si>
    <t>Осложненные роды - 36</t>
  </si>
  <si>
    <t>Патологическое акушерство - 108</t>
  </si>
  <si>
    <t>Патология шейки матки и кольпоскопия - 36</t>
  </si>
  <si>
    <t>Современные методы диагностики состояния плода - 36</t>
  </si>
  <si>
    <t>Цервикальная патология. Кольпоскопия - 72</t>
  </si>
  <si>
    <t>Актуальные вопросы анестезиологии и реаниматологии - 144</t>
  </si>
  <si>
    <t>Анестезиология и реаниматология в неотложной кардиологии - 144</t>
  </si>
  <si>
    <t>Неотложная кардиология - 144</t>
  </si>
  <si>
    <t>Региональная анестезия и послеоперационное обезболивание - 144</t>
  </si>
  <si>
    <t>Современная аппаратная вентиляция легких - 36</t>
  </si>
  <si>
    <t>Все лекции кафедры болезней уха, горла и носа</t>
  </si>
  <si>
    <t>Заболевания придаточного аппарата глаза и орбиты (век, конъюнктивы, слезных органов, орбиты) - 36</t>
  </si>
  <si>
    <t>Заболевания сетчатки, зрительного нерва, проводящих путей и сосудистого тракта глаза. Нарушения офтальмотонуса, глаукома - 36</t>
  </si>
  <si>
    <t>Оптическая система и рефракция глаза. Патология бинокулярного зрения. Заболевания светопреломляющих и светопроводящих сред (роговицы, хрусталика, стекловидного тела) - 36</t>
  </si>
  <si>
    <t>Основы организации офтальмологической помощи. Повреждения органа зрения, профессиональные повреждения, глазное протезирование. Офтальмоонкология. - 36</t>
  </si>
  <si>
    <t>Актуальные вопросы инфектологии: капельные инфекции - 36</t>
  </si>
  <si>
    <t>Актуальные вопросы инфектологии: кишечные инфекции - 36</t>
  </si>
  <si>
    <t>Актуальные вопросы инфектологии: лимфоаденопатия в клинике инфекционных болезней - 36</t>
  </si>
  <si>
    <t>Актуальные вопросы инфектологии: лихорадка в клинике инфекционных заболеваний - 36</t>
  </si>
  <si>
    <t>Актуальные вопросы инфектологии: экзантемы в клинике инфекционных болезней, контактные инфекции. - 36</t>
  </si>
  <si>
    <t>Детские инфекции - 36</t>
  </si>
  <si>
    <t>Клиническая лабораторная диагностика - 499</t>
  </si>
  <si>
    <t>Клиническая лабораторная диагностика - 500</t>
  </si>
  <si>
    <t>Лабораторная диагностика - 500</t>
  </si>
  <si>
    <t>Лабораторная и дифференциальная диагностика онкогематологических заболеваний (лейкозов/лимфом) - 36</t>
  </si>
  <si>
    <t>Микроскопическая диагностика урогенитальных заболеваний - 36</t>
  </si>
  <si>
    <t>Общеклинические, химико-микроскопические исследования: моча, кал, мокрота, сперма - 36</t>
  </si>
  <si>
    <t>Современные аспекты тестирования показателей гемостаза - 36</t>
  </si>
  <si>
    <t>Современные методы клинических исследований в лабораторной диагностике - 144</t>
  </si>
  <si>
    <t>Цитологические исследования - 36</t>
  </si>
  <si>
    <t>Актуальные вопросы медико-криминалистической экспертизы - 144</t>
  </si>
  <si>
    <t>Актуальные вопросы медико-криминалистической экспертизы, Модуль № 1 - 36</t>
  </si>
  <si>
    <t>Актуальные вопросы судебно-медицинской экспертизы - 144</t>
  </si>
  <si>
    <t>Все лекции кафедры клинической судебной медицины</t>
  </si>
  <si>
    <t>Судебно-медицинская акушерско-гинекологическая экспертиза - 144</t>
  </si>
  <si>
    <t>Судебно-медицинская акушерско-гинекологическая экспертиза, Модуль № 1 - 36</t>
  </si>
  <si>
    <t>Судебно-медицинская акушерско-гинекологическая экспертиза, Модуль № 2 - 36</t>
  </si>
  <si>
    <t>Судебно-медицинская акушерско-гинекологическая экспертиза, Модуль № 3 - 36</t>
  </si>
  <si>
    <t>Судебно-медицинская акушерско-гинекологическая экспертиза, Модуль № 4 - 36</t>
  </si>
  <si>
    <t>Судебно-медицинская экспертиза - 144</t>
  </si>
  <si>
    <t>Судебно-медицинская экспертиза - 288</t>
  </si>
  <si>
    <t>Судебно-медицинская экспертиза - 500</t>
  </si>
  <si>
    <t>Судебно-медицинская экспертиза, Модуль № 1 (танатология). - 36</t>
  </si>
  <si>
    <t>Судебно-медицинская экспертиза, Модуль № 2 (лабораторные методы исследования). - 36</t>
  </si>
  <si>
    <t>Судебно-медицинская экспертиза, Модуль № 3 (экспертиза механических повреждений). - 36</t>
  </si>
  <si>
    <t>Судебно-медицинская экспертиза, Модуль № 4 (экспертиза потерпевших и др. лиц) - 36</t>
  </si>
  <si>
    <t>Судебно-медицинские вопросы патоморфологии - 144</t>
  </si>
  <si>
    <t>Судебно-медицинские вопросы патоморфологии, Модуль № 1 - 36</t>
  </si>
  <si>
    <t>Цитологические методы исследования объектов судебно-медицинской экспертизы - 144</t>
  </si>
  <si>
    <t>Цитологические методы исследования объектов судебно-медицинской экспертизы, Модуль № 1 - 36</t>
  </si>
  <si>
    <t>Цитологические методы исследования объектов судебно-медицинской экспертизы, Модуль № 2 - 36</t>
  </si>
  <si>
    <t>Цитологические методы исследования объектов судебно-медицинской экспертизы, Модуль № 3 - 36</t>
  </si>
  <si>
    <t>Цитологические методы исследования объектов судебно-медицинской экспертизы, Модуль № 4 - 36</t>
  </si>
  <si>
    <t>Мультипараметрическая ультразвуковая диагностика заболеваний почек - 36</t>
  </si>
  <si>
    <t>Радиационная безопасность при работе с ИИИ - 144</t>
  </si>
  <si>
    <t>Рентгенодиагностика заболеваний молочной железы - 144</t>
  </si>
  <si>
    <t>Рентгенодиагностика заболеваний сердечно-сосудистой системы - 36</t>
  </si>
  <si>
    <t>Рентгенология - 500</t>
  </si>
  <si>
    <t>Рентгенэндоваскулярные диагностика и лечение - 144</t>
  </si>
  <si>
    <t>Рентгенэндоваскулярные диагностика и лечение - 500</t>
  </si>
  <si>
    <t>Ультразвуковая диагностика - 500</t>
  </si>
  <si>
    <t>Ультразвуковая диагностика в гинекологии - 72</t>
  </si>
  <si>
    <t>Ультразвуковая диагностика заболеваний органов грудной клетки - 36</t>
  </si>
  <si>
    <t>Ультразвуковая диагностика легких - 36</t>
  </si>
  <si>
    <t>Ультразвуковая диагностика легких (за счет средств НСЗ ТФОМС) - 36</t>
  </si>
  <si>
    <t>Ультразвуковая диагностика патологии полости матки - 36</t>
  </si>
  <si>
    <t>Ультразвуковая диагностика сердца - 72</t>
  </si>
  <si>
    <t>Ультразвуковая диагностика сосудов - 108</t>
  </si>
  <si>
    <t>Ультразвуковая диагностика сосудов нижних конечностей - 36</t>
  </si>
  <si>
    <t>Ультразвуковая диагностика суставов - 72</t>
  </si>
  <si>
    <t>Эхокардиографическое обследование пациентов с ишемической болезнью сердца - 36</t>
  </si>
  <si>
    <t>Аппаратная рефлексотерапия и её применение в медицинской реабилитации - 36</t>
  </si>
  <si>
    <t>Кинезотерапевтические технологии  медицинской реабилитации для пациентов с ОНМК - 36</t>
  </si>
  <si>
    <t>Кинезотерапевтические технологии медицинской реабилитации для пациентов после эндопротезирования зирования коленного и тазобедренного суставов - 36</t>
  </si>
  <si>
    <t>Микроиглорефлексотерапия – теория и практика - 144</t>
  </si>
  <si>
    <t>Аутоиммунные заболевания в неврологии (заочно) - 36</t>
  </si>
  <si>
    <t>Аутоиммунные заболевания в неврологии (очно-заочно) - 36</t>
  </si>
  <si>
    <t>Болевые синдромы в неврологии (заочно) - 36</t>
  </si>
  <si>
    <t>Болевые синдромы в неврологии (очно-заочно) - 36</t>
  </si>
  <si>
    <t>Ботулинотерапия - 36</t>
  </si>
  <si>
    <t>Вестибулопатия (заочно) - 36</t>
  </si>
  <si>
    <t>Вестибулопатия (очно-заочно) - 36</t>
  </si>
  <si>
    <t>Двигательные нарушения в неврологии (заочно) - 36</t>
  </si>
  <si>
    <t>Двигательные нарушения в неврологии (очно-заочно) - 36</t>
  </si>
  <si>
    <t>Детская эпилептология (заочно) - 36</t>
  </si>
  <si>
    <t>Детская эпилептология (очно-заочно) - 36</t>
  </si>
  <si>
    <t>Заболевания периферической нервной системы - 144</t>
  </si>
  <si>
    <t>Инфекционные заболевания нервной системы (заочно) - 36</t>
  </si>
  <si>
    <t>Инфекционные заболевания нервной системы (очно-заочно) - 36</t>
  </si>
  <si>
    <t>Лечение и реабилитация наркологических больных - 36</t>
  </si>
  <si>
    <t>Неврология - 500</t>
  </si>
  <si>
    <t>Нейродегенеративные заболевания (заочно) - 36</t>
  </si>
  <si>
    <t>Нейродегенеративные заболевания (очно-заочно) - 36</t>
  </si>
  <si>
    <t>Нервно-мышечные заболевания у детей с элементами ЭНМГ (заочно) - 36</t>
  </si>
  <si>
    <t>Нервно-мышечные заболевания у детей с элементами ЭНМГ (очно-заочно) - 36</t>
  </si>
  <si>
    <t>Основные направления психотерапии - 36</t>
  </si>
  <si>
    <t>Полиневропатии (заочно) - 36</t>
  </si>
  <si>
    <t>Полиневропатии (очно-заочно) - 36</t>
  </si>
  <si>
    <t>Поражения периферической нервной системы и дорсопатии (заочно) - 36</t>
  </si>
  <si>
    <t>Поражения периферической нервной системы и дорсопатии (очно-заочно) - 36</t>
  </si>
  <si>
    <t>Психиатрия - 144</t>
  </si>
  <si>
    <t>Психиатрия - 500</t>
  </si>
  <si>
    <t>Психиатрия – наркология - 144</t>
  </si>
  <si>
    <t>Психиатрия – наркология - 500</t>
  </si>
  <si>
    <t>Психотерапия - 144</t>
  </si>
  <si>
    <t>Психотерапия - 500</t>
  </si>
  <si>
    <t>Соматоневрология (заочно) - 36</t>
  </si>
  <si>
    <t>Соматоневрология (очно-заочно) - 36</t>
  </si>
  <si>
    <t>Сосудистые заболевания нервной системы (заочно) - 36</t>
  </si>
  <si>
    <t>Сосудистые заболевания нервной системы (очно-заочно) - 36</t>
  </si>
  <si>
    <t>Топическая диагностика в неврологии - 36</t>
  </si>
  <si>
    <t>Функциональная диагностика в неврологии (заочно) - 36</t>
  </si>
  <si>
    <t>Функциональная диагностика в неврологии (очно-заочно) - 36</t>
  </si>
  <si>
    <t>Экстрапирамидные расстройства (заочно) - 36</t>
  </si>
  <si>
    <t>Экстрапирамидные расстройства (очно-заочно) - 36</t>
  </si>
  <si>
    <t>Актуальные вопросы функциональной диагностики - 144</t>
  </si>
  <si>
    <t>Все лекции кафедры общей врачебной практики и геронтологии ФДПО</t>
  </si>
  <si>
    <t>Актуальные вопросы общественного здоровья и организации здравоохранения для руководителей структурных подразделений - 72</t>
  </si>
  <si>
    <t>КМП в ОМС - 144</t>
  </si>
  <si>
    <t>Организация здравоохранения и общественное здоровье (заочно) - 144</t>
  </si>
  <si>
    <t>Организация здравоохранения и общественное здоровье (заочно) - 500</t>
  </si>
  <si>
    <t>Организация здравоохранения и общественное здоровье (очно) - 500</t>
  </si>
  <si>
    <t>Организация здравоохранения и общественное здоровье (очно)_ - 144</t>
  </si>
  <si>
    <t>Организация медицинской помощи населению - 36</t>
  </si>
  <si>
    <t>Приоритет профилактики в охране здоровья населения - 36</t>
  </si>
  <si>
    <t>Управление структурным подразделением медицинской организации (с симуляционным курсом) - 108</t>
  </si>
  <si>
    <t>Эффективность управления ресурсами медицинской организации - 18</t>
  </si>
  <si>
    <t>Актуальные вопросы лекарственной терапии злокачественных новообразований - 18</t>
  </si>
  <si>
    <t>Онкология - 144</t>
  </si>
  <si>
    <t>Онкология - 500</t>
  </si>
  <si>
    <t>Оперативная и лечебная внутрипросветная эндоскопия - 36</t>
  </si>
  <si>
    <t>Современные вопросы диагностики и лечения злокачественных опухолей основных локализаций - 36</t>
  </si>
  <si>
    <t>Современные вопросы диагностики и лечения злокачественных опухолей основных локализаций (за счет средств НСЗ ТФОМС) - 36</t>
  </si>
  <si>
    <t>Современные вопросы диагностики и лечения злокачественных опухолей основных локализаций (за счет средств ФОМС) - 36</t>
  </si>
  <si>
    <t>Современные методы диагностики и лечения заболеваний молочных желез - 36</t>
  </si>
  <si>
    <t>Современные методы диагностики и лечения заболеваний молочных желез (за счет средств НСЗ ТФОМС) - 36</t>
  </si>
  <si>
    <t>Современные методы диагностики и лечения заболеваний молочных желез (за счет средств ФОМС) - 36</t>
  </si>
  <si>
    <t>Современные методы диагностики и лечения злокачественных новообразований кожи - 36</t>
  </si>
  <si>
    <t>Современные методы диагностики и лечения злокачественных новообразований кожи (за счет средств НСЗ ТФОМС) - 36</t>
  </si>
  <si>
    <t>Современные методы диагностики и лечения злокачественных новообразований кожи (за счет средств ФОМС) - 36</t>
  </si>
  <si>
    <t>Эндоскопия - 500</t>
  </si>
  <si>
    <t>Гистологические методы исследований в патологоанатомических отделениях и прозекторских - 144</t>
  </si>
  <si>
    <t>Цикл 1.  Патологическая анатомия для ординаторов</t>
  </si>
  <si>
    <t>Цикл 2.  Патологическая анатомия для ординаторов</t>
  </si>
  <si>
    <t>Цикл 3.  Патологическая анатомия для ординаторов</t>
  </si>
  <si>
    <t>Цикл 4.  Патологическая анатомия для ординаторов</t>
  </si>
  <si>
    <t>Цикл 5.  Патологическая анатомия для ординаторов</t>
  </si>
  <si>
    <t>Цикл 6.  Патологическая анатомия для ординаторов</t>
  </si>
  <si>
    <t>Цикл 7.  Патологическая анатомия для ординаторов</t>
  </si>
  <si>
    <t>Актуальные вопросы детской кардиологии - 36</t>
  </si>
  <si>
    <t>Актуальные вопросы детской неврологии - 36</t>
  </si>
  <si>
    <t>Актуальные вопросы детской нефрологии - 36</t>
  </si>
  <si>
    <t>Актуальные вопросы детской онкологии - 36</t>
  </si>
  <si>
    <t>Актуальные вопросы детской пульмонологии - 36</t>
  </si>
  <si>
    <t>Актуальные вопросы детской ревматологии - 36</t>
  </si>
  <si>
    <t>Актуальные вопросы медицинской генетики - 36</t>
  </si>
  <si>
    <t>Актуальные вопросы неонатологии - 36</t>
  </si>
  <si>
    <t>Актуальные вопросы нутрициологии и диетологии детского возраста - 36</t>
  </si>
  <si>
    <t>Детская кардиология - 500</t>
  </si>
  <si>
    <t>Детская эндокринология - 500</t>
  </si>
  <si>
    <t>Избранные вопросы педиатрии: болезни эндокринной системы у детей и подростков - 36</t>
  </si>
  <si>
    <t>Неонатология - 500</t>
  </si>
  <si>
    <t>Патология детей старшего возраста - 36</t>
  </si>
  <si>
    <t>Педиатрия - 500</t>
  </si>
  <si>
    <t>Реанимация и интенсивная терапия в неонатологии - 108</t>
  </si>
  <si>
    <t>Актуальные вопросы санитарного законодательства - 144</t>
  </si>
  <si>
    <t>Актуальные вопросы энтомологии - 144</t>
  </si>
  <si>
    <t>Бактериальная диагностика дифтерии в свете санитарного законодательства - 72</t>
  </si>
  <si>
    <t>Вакцинопрофилактика: санитарно-эпидемиологическая безопасность организации и проведения - 72</t>
  </si>
  <si>
    <t>Вирусология - 144</t>
  </si>
  <si>
    <t>Вирусология - 504</t>
  </si>
  <si>
    <t>Вопросы изучения состояния здоровья населения и среды обитания - 36</t>
  </si>
  <si>
    <t>Вопросы организации дезинфекционного дела - 36</t>
  </si>
  <si>
    <t>Вопросы организации дезинфекционного дела в России - 144</t>
  </si>
  <si>
    <t>Гигиеническое воспитание по вопросам гигиены детей и подростков и гигиены труда - 36</t>
  </si>
  <si>
    <t>Гигиеническое воспитание по вопросам коммунальной гигиены и гигиены питания - 36</t>
  </si>
  <si>
    <t>Дезинфекционное дело (для специалистов со средним медицинским образованием и дезинструкторов) - 144</t>
  </si>
  <si>
    <t>Дезинфекционное дело (для специалистов со средним медицинским образованием и дезинструкторов) - 288</t>
  </si>
  <si>
    <t>Избранные вопросы бактериологии - 504</t>
  </si>
  <si>
    <t>Избранные вопросы бактериологии (для сотрудников бактериологических лабораторий, не имеющих профильного образования) - 504</t>
  </si>
  <si>
    <t>Избранные вопросы бактериологии (для специалистов с высшим медицинским образованием) - 144</t>
  </si>
  <si>
    <t>Избранные вопросы бактериологии (для специалистов со средним медицинским образованием) - 144</t>
  </si>
  <si>
    <t>Избранные вопросы вирусологии. Избранные вопросы паразитологии (для специалистов с высшим медицинским образованием) - 144</t>
  </si>
  <si>
    <t>Избранные вопросы вирусологии. Избранные вопросы паразитологии (для специалистов со средним медицинским образованием) - 144</t>
  </si>
  <si>
    <t>Избранные вопросы гигиенического воспитания (для специалистов с высшим медицинским образованием) - 144</t>
  </si>
  <si>
    <t>Избранные вопросы гигиенического воспитания (для специалистов со средним медицинским образованием) - 144</t>
  </si>
  <si>
    <t>Избранные вопросы гигиены детей и подростков (для специалистов с высшим медицинским образованием) - 144</t>
  </si>
  <si>
    <t>Избранные вопросы гигиены детей и подростков (для специалистов со средним медицинским образованием) - 144</t>
  </si>
  <si>
    <t>Избранные вопросы гигиены питания (для специалистов с высшим медицинским образованием) - 144</t>
  </si>
  <si>
    <t>Избранные вопросы гигиены питания (для специалистов со средним медицинским образованием) - 144</t>
  </si>
  <si>
    <t>Избранные вопросы гигиены труда (для специалистов с высшим медицинским образованием) - 144</t>
  </si>
  <si>
    <t>Избранные вопросы гигиены труда (для специалистов со средним медицинским образованием) - 144</t>
  </si>
  <si>
    <t>Избранные вопросы дезинфектологии - 72</t>
  </si>
  <si>
    <t>Избранные вопросы коммунальной гигиены (для специалистов с высшим медицинским образованием) - 144</t>
  </si>
  <si>
    <t>Избранные вопросы коммунальной гигиены (для специалистов со средним медицинским образованием) - 144</t>
  </si>
  <si>
    <t>Избранные вопросы общей гигиены (для специалистов с высшим медицинским образованием) - 144</t>
  </si>
  <si>
    <t>Избранные вопросы общей гигиены (для специалистов со средним медицинским образованием) - 144</t>
  </si>
  <si>
    <t>Избранные вопросы общей, частной и санитарной микробиологии. Безопасность работы с возбудителями инфекционных заболеваний - 144</t>
  </si>
  <si>
    <t>Избранные вопросы организации и проведения исследований физических факторов неионизирующей природы - 144</t>
  </si>
  <si>
    <t>Избранные вопросы паразитологии (для специалистов с высшим медицинским образованием) - 144</t>
  </si>
  <si>
    <t>Избранные вопросы паразитологии (для специалистов со средним медицинским образованием) - 144</t>
  </si>
  <si>
    <t>Избранные вопросы радиационной гигиены (для специалистов с высшим медицинским образованием) - 144</t>
  </si>
  <si>
    <t>Избранные вопросы радиационной гигиены (для специалистов со средним медицинским образованием) - 144</t>
  </si>
  <si>
    <t>Избранные вопросы санитарно-гигиенических лабораторных исследований (для специалистов с высшим медицинским образованием) - 144</t>
  </si>
  <si>
    <t>Избранные вопросы санитарно-гигиенических лабораторных исследований (для специалистов со средним медицинским образованием) - 144</t>
  </si>
  <si>
    <t>Избранные вопросы токсикологии (для специалистов с высшим медицинским образованием) - 144</t>
  </si>
  <si>
    <t>Избранные вопросы токсикологии (для специалистов со средним медицинским образованием) - 144</t>
  </si>
  <si>
    <t>Избранные вопросы энтомологии (для специалистов с высшим медицинским образованием) - 144</t>
  </si>
  <si>
    <t>Избранные вопросы энтомологии (для специалистов со средним медицинским образованием) - 144</t>
  </si>
  <si>
    <t>Избранные вопросы эпидемиологии (для специалистов с высшим медицинским образованием) - 144</t>
  </si>
  <si>
    <t>Избранные вопросы эпидемиологии (для специалистов со средним медицинским образованием) - 144</t>
  </si>
  <si>
    <t>Инфекции, связанные с оказанием медицинской помощи (ИСМП) – актуальная эпидемиологическая проблема - 36</t>
  </si>
  <si>
    <t>лабораторная генетика - 144</t>
  </si>
  <si>
    <t>Лабораторная диагностика воздушно-капельных инфекций и заболеваний, передающихся половым путем - 36</t>
  </si>
  <si>
    <t xml:space="preserve">Лабораторная диагностика дифтерии в свете санитарного законодательства - 36 </t>
  </si>
  <si>
    <t>Лабораторная диагностика особо опасных инфекций - 36</t>
  </si>
  <si>
    <t>Лабораторная диагностика условно-патогенных микроорганизмов - 36</t>
  </si>
  <si>
    <t>Лабораторное дело в токсикологии - 144</t>
  </si>
  <si>
    <t>Лабораторное дело в токсикологии - 288</t>
  </si>
  <si>
    <t>Медико-генетические основы профилактики офтальмологических заболеваний - 144</t>
  </si>
  <si>
    <t>Медицинские отходы - 144</t>
  </si>
  <si>
    <t>Медицинские отходы: сбор, хранение, утилизация и обеззараживание (для специалистов с высшим медицинским образованием) - 72</t>
  </si>
  <si>
    <t>Медицинские отходы: сбор, хранение, утилизация и обеззараживание (для специалистов со средним медицинским образованием) - 72</t>
  </si>
  <si>
    <t>Методы исследования физических факторов неионизирующей природы - 288</t>
  </si>
  <si>
    <t>Общественное здоровье и санитарная статистика в деятельности Роспотребнадзора - 36</t>
  </si>
  <si>
    <t>Организационно-методические основы лабораторного дела и методология исследований - 36</t>
  </si>
  <si>
    <t>Организационные принципы деятельности Роспотребнадзора - 36</t>
  </si>
  <si>
    <t>Организация деятельности социальных и оздоровительных учреждений по профилактике - 72</t>
  </si>
  <si>
    <t>Организация деятельности социальных и оздоровительных учреждений по профилактике инфекционных заболеваний в свете действующего санитарного законодательства - 72</t>
  </si>
  <si>
    <t>Организация и вопросы лицензирования деятельности бактериологических лабораторий - 36</t>
  </si>
  <si>
    <t>Организация санитарного просвещения - 144</t>
  </si>
  <si>
    <t>Организация стерилизации в ЛПУ: обеспечение сан.-эпид. безопасности (для специалистов с высшим медицинским образованием) - 72</t>
  </si>
  <si>
    <t>Организация стерилизации в ЛПУ: обеспечение сан.-эпид. безопасности (для специалистов со средним медицинским образованием) - 72</t>
  </si>
  <si>
    <t>Основы гигиены питания, нутрициологии и диетологии - 36</t>
  </si>
  <si>
    <t>Основы гигиены питания, нутрициологии и реабилитационной эндоэкологии - 72</t>
  </si>
  <si>
    <t>Основы микробиологии (бактериологии, вирусологии, паразитологии). Безопасность работы с возбудителями инфекционных заболеваний - 144</t>
  </si>
  <si>
    <t>Основы общей микробиологии, бактериологии и медицинской микологии - 36</t>
  </si>
  <si>
    <t>Основы паразитологии и основы паразитологии и вирусологии - 36</t>
  </si>
  <si>
    <t>Основы радиационной гигиены и безопасности при работе с источниками ионизирующего излучения (для специалистов с высшим медицинским образованием) - 72</t>
  </si>
  <si>
    <t>Основы радиационной гигиены и безопасности при работе с источниками ионизирующего излучения (для специалистов со средним медицинским образованием) - 72</t>
  </si>
  <si>
    <t>Паразитология - 144</t>
  </si>
  <si>
    <t>Паразитология - 504</t>
  </si>
  <si>
    <t>Радиационная безопасность: основы работы с источниками ионизирующего излучения - 72</t>
  </si>
  <si>
    <t>Радиационная гигиена - 144</t>
  </si>
  <si>
    <t>Радиационная гигиена - 504</t>
  </si>
  <si>
    <t>Санитарно-эпидемиологическая безопасность обеспечения вакцинопрофилактики - 18</t>
  </si>
  <si>
    <t>Санитарно-эпидемиологическая безопасность транспортировки иммунобиологических лекарственных препаратов - 18</t>
  </si>
  <si>
    <t>Санитарно-эпидемиологические вопросы вакцинопрофилактики бешенства, столбняка, вирусного клещевого энцефалита - 72</t>
  </si>
  <si>
    <t>Санитарно-эпидемиологические требования к организации и проведению вакцинопрофилактики (для специалистов с высшим медицинским образованием) - 144</t>
  </si>
  <si>
    <t>Санитарно-эпидемиологические требования к организации и проведению вакцинопрофилактики (для специалистов со средним медицинским образованием) - 72</t>
  </si>
  <si>
    <t>Санитарно-эпидемиологические требования к организации и проведению дезинфекционных, дезинсекционных и дератизационных мероприятий (для специалистов со средним медицинским образованием, дезинструкторов и дезинфекторов) - 144</t>
  </si>
  <si>
    <t>Санитарно-эпидемиологические требования к организации и проведению дезинфекционных, дезинсекционных и дератизационных мероприятий. Медицинские дезинструкторы - 72</t>
  </si>
  <si>
    <t>Санитарно-эпидемиологические требования к организации и проведению дезинфекционных, дезинсекционных и дератизационных мероприятий. Медицинские дезинфекторы - 72</t>
  </si>
  <si>
    <t>Современные вопросы гигиены детей и подростков - 144</t>
  </si>
  <si>
    <t>Современные вопросы гигиены детей и подростков - 288</t>
  </si>
  <si>
    <t>Современные вопросы гигиены питания - 144</t>
  </si>
  <si>
    <t>Современные вопросы гигиены питания - 288</t>
  </si>
  <si>
    <t>Современные вопросы гигиены труда - 144</t>
  </si>
  <si>
    <t>Современные вопросы гигиены труда - 288</t>
  </si>
  <si>
    <t>Современные вопросы коммунальной гигиены - 144</t>
  </si>
  <si>
    <t>Современные вопросы коммунальной гигиены - 288</t>
  </si>
  <si>
    <t>Современные вопросы радиационной гигиены - 144</t>
  </si>
  <si>
    <t>Современные вопросы радиационной гигиены - 288</t>
  </si>
  <si>
    <t>Современные методы исследования и оценки параметров физических факторов - 288</t>
  </si>
  <si>
    <t>Современные физико–химические методы исследования - 144</t>
  </si>
  <si>
    <t>Современные физико–химические методы исследования - 288</t>
  </si>
  <si>
    <t>Требования к организации работы детских образовательных учреждений в свете санитарного законодательства - 72</t>
  </si>
  <si>
    <t>Эксплуатация и контроль за работой дез.камер - 72</t>
  </si>
  <si>
    <t>Эксплуатация и контроль за работой стерилизационной аппаратуры (для специалистов со средним медицинским образованием) - 72</t>
  </si>
  <si>
    <t>Энтомология - 144</t>
  </si>
  <si>
    <t>Энтомология - 288</t>
  </si>
  <si>
    <t>Эпидемиология кишечных инфекций и инфекции дыхательных путей - 36</t>
  </si>
  <si>
    <t>Эпидемиология кровяных инфекций и инфекций наружных покровов - 36</t>
  </si>
  <si>
    <t>Эпидемиология особо опасных инфекций - 36</t>
  </si>
  <si>
    <t>Актуальные вопросы озонотерапии - 144</t>
  </si>
  <si>
    <t>Актуальные вопросы экстренной и неотложной медицинской помощи пострадавшим в ДТП - 36</t>
  </si>
  <si>
    <t>Диагностика и лечение острых отравлений медикаментами на догоспитальном этапе - 36</t>
  </si>
  <si>
    <t>Диагностика и неотложная медицинская помощь при острых отравлениях в условиях догоспитального этапа - 36</t>
  </si>
  <si>
    <t>Диагностическая и оперативная бронхоскопия - 36</t>
  </si>
  <si>
    <t>Диагностическая эндоскопия верхних отделов желудочно-кишечного тракта - 36</t>
  </si>
  <si>
    <t>Диагностическая эндоскопия нижних отделов желудочно-кишечного тракта - 36</t>
  </si>
  <si>
    <t>Избранные вопросы организации и оценки качества скорой и неотложной помощи - 36</t>
  </si>
  <si>
    <t>Интенсивная терапия и реанимация неотложных состояний в условиях догоспитального этапа - 36</t>
  </si>
  <si>
    <t>Лечебная и оперативная внутрипросветная эндоскопия - 36</t>
  </si>
  <si>
    <t>Лечебное дело - 216</t>
  </si>
  <si>
    <t>Организация медико-социальной экспертизы в Российской Федерации - 36</t>
  </si>
  <si>
    <t>Организация медицинской помощи при авариях, катастрофах и стихийных бедствиях - 36</t>
  </si>
  <si>
    <t>Организация реабилитации больных и инвалидов в РФ - 36</t>
  </si>
  <si>
    <t>после эндопротезирования тазобедренного сустава - 36</t>
  </si>
  <si>
    <t>Токсикология - 500</t>
  </si>
  <si>
    <t>Фибринолитическая терапия - 72</t>
  </si>
  <si>
    <t>Фибринолитическая терапия при острых сосудистых заболеваниях - 36</t>
  </si>
  <si>
    <t>Фибринолитическая терапия при острых сосудистых заболеваниях - 72</t>
  </si>
  <si>
    <t>Экстренная и неотложная медицинская помощь при заболеваниях органов брюшной полости и почек - 36</t>
  </si>
  <si>
    <t>Экстренная и неотложная медицинская помощь при травмах на догоспитальном этапе - 18</t>
  </si>
  <si>
    <t>Экстренная и неотложная помощь при заболеваниях и травмах нервной системы - 36</t>
  </si>
  <si>
    <t>Экстренная и неотложная помощь при остром вестибулярном головокружении - 18</t>
  </si>
  <si>
    <t>Экстренная и неотложная помощь при острых заболеваниях органов дыхания - 36</t>
  </si>
  <si>
    <t>Экстренная травматологическая помощь при переломах шейки бедренной кости - 36</t>
  </si>
  <si>
    <t>Эндопротезирование тазобедренного сустава - 36</t>
  </si>
  <si>
    <t>Эпидемиологическая безопасность эндоскопических манипуляций - 36</t>
  </si>
  <si>
    <t>Актуальные вопросы ортопедической стоматологии - 144</t>
  </si>
  <si>
    <t>Актуальные вопросы стоматологии детского возраста - 72</t>
  </si>
  <si>
    <t>Безопасное использование вращающихся никель-титановых инструментов - 36</t>
  </si>
  <si>
    <t>Безопасное использование ротационного эндодонтического инструмента  ProTaper Universal - 36</t>
  </si>
  <si>
    <t>Использование коффердама в ежедневной практике врача-стоматолога - 36</t>
  </si>
  <si>
    <t>Клиническая диагностика положения верхнечелюстного комплекса с применением анализатора HIP-плоскости в комплексном обследовании стоматологических пациентов с дисфункцией ВНЧС - 36</t>
  </si>
  <si>
    <t>Лазерные технологии в современной стоматологии - 36</t>
  </si>
  <si>
    <t>Протокол ортодонтического лечения тесного положения зубов - 36</t>
  </si>
  <si>
    <t>Стоматология детская - 504</t>
  </si>
  <si>
    <t>Стоматология общей практики - 504</t>
  </si>
  <si>
    <t>Стоматология ортопедическая - 504</t>
  </si>
  <si>
    <t>Стоматология терапевтическая - 504</t>
  </si>
  <si>
    <t>Стоматология хирургическая - 504</t>
  </si>
  <si>
    <t>Эндодонтическая ревизия - 36</t>
  </si>
  <si>
    <t>Все лекции кафедры терапии ФДПО</t>
  </si>
  <si>
    <t>Особенности течения внутренней патологии у беременных - 36</t>
  </si>
  <si>
    <t>Первичная и вторичная профилактика сердечно-сосудистых заболеваний - 36</t>
  </si>
  <si>
    <t>Ожоги - 144</t>
  </si>
  <si>
    <t>Современные принципы лечения термической травмы и ожоговой болезни у взрослых - 36</t>
  </si>
  <si>
    <t>Современные принципы лечения термической травмы у детей и особенности лечения холодовой травмы - 36</t>
  </si>
  <si>
    <t>Современные проблемы частной ортопедии - 36</t>
  </si>
  <si>
    <t>Современные проблемы частной травматологии - 36</t>
  </si>
  <si>
    <t>Травматология и ортопедия - 144</t>
  </si>
  <si>
    <t>Травматология и ортопедия - 504</t>
  </si>
  <si>
    <t>Травматология и ортопедия детского возраста - 36</t>
  </si>
  <si>
    <t>Эндопротезирование крупных суставов - 144</t>
  </si>
  <si>
    <t>Эндопротезирование крупных суставов - 36</t>
  </si>
  <si>
    <t>Андрология - 72</t>
  </si>
  <si>
    <t>Нейроурология - 72</t>
  </si>
  <si>
    <t>Общие вопросы урологии» - 432</t>
  </si>
  <si>
    <t>Урогинекология - 72</t>
  </si>
  <si>
    <t>Урология - 144</t>
  </si>
  <si>
    <t>Эндоскопическая урология - 144</t>
  </si>
  <si>
    <t>Обеспечение качества лекарственных средств - 36</t>
  </si>
  <si>
    <t>Организация деятельности, связанной с оборотом наркотических средств и психотропных веществ - 72</t>
  </si>
  <si>
    <t>Организация хранения, учета и отпуска лекарственных препаратов в медицинских организациях, имеющих лицензию на фармацевтическую деятельность - 72</t>
  </si>
  <si>
    <t>Особенности работы медицинского представителя - 36</t>
  </si>
  <si>
    <t>Особенности технологических процессов при изготовлении лекарственных средств - 36</t>
  </si>
  <si>
    <t>Все лекции кафедры факультетской и поликлинической педиатрии</t>
  </si>
  <si>
    <t>Аномалии толстой кишки и аноректальной клетчатки - 36</t>
  </si>
  <si>
    <t>Все лекции кафедры хирургии ФДПО</t>
  </si>
  <si>
    <t>Гнойная хирургия у детей - 36</t>
  </si>
  <si>
    <t>Детская урология-андрология - 144</t>
  </si>
  <si>
    <t>Детская урология–андрология - 72</t>
  </si>
  <si>
    <t>Детская хирургия - 36</t>
  </si>
  <si>
    <t>Клиническая оперативная  проктология - 36</t>
  </si>
  <si>
    <t>Колопроктология - 500</t>
  </si>
  <si>
    <t>Легочные кровотечения - 36</t>
  </si>
  <si>
    <t>Онкопроктология - 36</t>
  </si>
  <si>
    <t>Основы травматологии и ортопедии детского возраста - 36</t>
  </si>
  <si>
    <t>Сестринское операционное дело - 144</t>
  </si>
  <si>
    <t>Современные аспекты сестринского дела при эндоскопии - 144</t>
  </si>
  <si>
    <t>Травма грудной клетки - 36</t>
  </si>
  <si>
    <t>Травмы сердца и сосудов - 36</t>
  </si>
  <si>
    <t>Хирургическое лечение ишемической болезни сердца - 36</t>
  </si>
  <si>
    <t>Хирургия - 500</t>
  </si>
  <si>
    <t>Воспалительные заболевания полости рта - 36</t>
  </si>
  <si>
    <t>Дентальная имплантология - 36</t>
  </si>
  <si>
    <t>Заболевания органов полости рта - 36</t>
  </si>
  <si>
    <t>Инновационная российская имплантационная система - 36</t>
  </si>
  <si>
    <t>Ортогнатическая хирургия - 36</t>
  </si>
  <si>
    <t>Ортогнатическая хирургия при врожденных аномалиях зубо-челюстной системы - 36</t>
  </si>
  <si>
    <t>Основы хирургической стоматологии - 36</t>
  </si>
  <si>
    <t>Реконструктивная хирургия полости рта - 36</t>
  </si>
  <si>
    <t>Современные костезамещающие материалы в хирургической стоматологии - 36</t>
  </si>
  <si>
    <t>Современные методы реконструкции альвеолярной кости - 36</t>
  </si>
  <si>
    <t>Стоматология хирургическая (дистанционно) - 144</t>
  </si>
  <si>
    <t>Травматические повреждения челюстно-лицевой области и реконструктивная хирургия посттравматических дефектов - 36</t>
  </si>
  <si>
    <t>Травматические повреждения ЧЛО и реконструктивная хирургия посттравматических дефектов тканей лица - 36</t>
  </si>
  <si>
    <t>Организация помощи лицам с психическими и наркологическими расстройствами</t>
  </si>
  <si>
    <t>Изоляция рабочего поля в практике врача-стоматолога. Особенности эстетической реставрации передней группы зубов - 18</t>
  </si>
  <si>
    <t>являясь слушателем федерального государственного бюджетного образовательного учреждения высшего образования «Приволжский исследовательский медицинский университет» Министерства здравоохранения Российской Федерации (ФГБОУ ВО ПИМУ Минздрава России) (далее — Оператор), находящегося по адресу: 603005 г. Н. Новгород, пл. Минина и Пожарского, д. 10/1, своей волей и в своем интересе выражаю согласие на обработку Оператором моих персональных данных как без использования средств автоматизации, так и с их использованием, к которым относятся: - паспортные данные; фамилия, имя, отчество; дата и место рождения; пол; адрес места жительства (регистрации); данные страхового СНИЛС (номер); копии страниц паспорта; копии страниц трудовой книжки; сведения об образовании; документы об образовании; документы о повышении квалификации, профессиональной переподготовке; данные о специальности; место работы, должность, сведения о стаже работы; фактический адрес места жительства; биометрические персональные данные (личные фотографии, скан- копии); контактные номера телефонов (домашний, рабочий, мобильный); адрес электронной почты; данные иных документов, которые с учетом специфики обучения и в соответствии с законодательством Российской Федерации должны быть предъявлены мною при поступлении на обучение или в процессе обучения; иные сведения обо мне, которые необходимы ФГБОУ ВО ПИМУ Минздрава России для корректного документального оформления правоотношений между мною и ФГБОУ ВО ПИМУ Минздрава России. Я даю согласие, что мои персональные данные: - фамилия, имя, отчество; дата рождения; будут включены в общедоступные источники персональных данных ФГБОУ ВО ПИМУ Минздрава России. Я ознакомлен (а), что: 1. ФГБОУ  ВО ПИМУ Минздрава России осуществляет обработку моих персональных данных в целях: - обеспечения соблюдения законов Российской Федерации и иных нормативных правовых актов; - корректного документального оформления правоотношений между мною и ФГБОУ ВО ПИМУ Минздрава России; - корректного выполнения всех технологических процессов работы с материальными и электронными носителями информации (в том числе документов), содержащих персональные данные; - обеспечения моего обучения; - контроля качества моего обучения; - предоставления информации в государственные органы Российской Федерации в порядке, предусмотренным действующим законодательством Российской Федерации; - обеспечения безопасности в соответствии с требованиями законодательства Российской Федерации; - обеспечения сохранности имущества ФГБОУ ВО ПИМУ Минздрава России.  2. Обработка персональных данных включает в себя осуществление любых действий (операций) в отношении моих персональных данных, которые необходимы для достижения вышеуказанных целей, включая (без ограничения) сбор, запись, систематизацию, накопление, хранение, уточнение (обновление, изменение), извлечение, использование, передачу (в том числе передачу третьим лицам – учреждениям и организациям которым в соответствии с Федеральным законом от 27.07.2006г. № 152-ФЗ «О персональных данных» ФГБОУ ВО ПИМУ Минздрава России может поручить обработку персональных данных, или обязано предоставить персональные данные в соответствии с действующим законодательством Российской Федерации), обезличивание, блокирование, удаление, уничтожение, а также осуществление любых иных действий с моими персональными данными, предусмотренных действующим законодательством Российской Федерации. 3. ФГБОУ ВО ПИМУ Минздрава России гарантирует обработку моих персональных данных в соответствии с действующим законодательством Российской Федерации и гарантирует, что не будет предоставлять мои персональные данные третьим лицам в целях, не предусмотренных настоящим согласием. 4. Я имею право на бесплатный свободный доступ к своим персональным данным, обрабатываемым ФГБОУ ВО ПИМУ Минздрава России, их отзыв. 5. Настоящее Согласие может быть отозвано путем подачи Оператору письменного заявления. 6. Хранение персональных данных, зафиксированных на бумажных носителях, осуществляется согласно Федеральному закону №125-ФЗ «Об архивном деле в Российской Федерации» и иным нормативно правовым актам в области архивного дела и архивного хранения. 7. Обработка персональных данных осуществляется по поручению Оператора, лицами список которых, закрепляется приказом. 8. Настоящее Согласие вступает в силу с момента его подписания и действует до дня отзыва в письменной форме. 9. Я подтверждаю, что все перечисленные в согласии мои персональные данные получены и будут получены ФГБОУ ВО ПИМУ Минздрава России лично от меня и являются достоверными. Я подтверждаю, что давая данное Согласие, действую своей волей и в своих интересах.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</si>
</sst>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419]General"/>
    <numFmt numFmtId="166" formatCode="#,##0.00&quot; &quot;[$руб.-419];[Red]&quot;-&quot;#,##0.00&quot; &quot;[$руб.-419]"/>
  </numFmts>
  <fonts count="49" x14ac:knownFonts="1">
    <font>
      <sz val="11"/>
      <color theme="1"/>
      <name val="Calibri"/>
      <family val="2"/>
      <charset val="204"/>
      <scheme val="minor"/>
    </font>
    <font>
      <b/>
      <sz val="12"/>
      <name val="Arial Narrow"/>
      <family val="2"/>
      <charset val="204"/>
    </font>
    <font>
      <sz val="12"/>
      <name val="Arial Narrow"/>
      <family val="2"/>
      <charset val="204"/>
    </font>
    <font>
      <sz val="11"/>
      <name val="Arial Narrow"/>
      <family val="2"/>
      <charset val="204"/>
    </font>
    <font>
      <sz val="10"/>
      <name val="Arial Narrow"/>
      <family val="2"/>
      <charset val="204"/>
    </font>
    <font>
      <sz val="12"/>
      <color theme="1"/>
      <name val="Calibri"/>
      <family val="2"/>
      <charset val="204"/>
      <scheme val="minor"/>
    </font>
    <font>
      <sz val="11"/>
      <color theme="1"/>
      <name val="Arial Narrow"/>
      <family val="2"/>
      <charset val="204"/>
    </font>
    <font>
      <sz val="12"/>
      <color theme="1"/>
      <name val="Arial Narrow"/>
      <family val="2"/>
      <charset val="204"/>
    </font>
    <font>
      <sz val="8"/>
      <color theme="0" tint="-0.14999847407452621"/>
      <name val="Arial Narrow"/>
      <family val="2"/>
      <charset val="204"/>
    </font>
    <font>
      <sz val="8"/>
      <color theme="0" tint="-0.14999847407452621"/>
      <name val="Calibri"/>
      <family val="2"/>
      <charset val="204"/>
      <scheme val="minor"/>
    </font>
    <font>
      <b/>
      <sz val="12"/>
      <color theme="1"/>
      <name val="Arial Narrow"/>
      <family val="2"/>
      <charset val="204"/>
    </font>
    <font>
      <sz val="10"/>
      <color indexed="8"/>
      <name val="Arial"/>
      <family val="2"/>
      <charset val="204"/>
    </font>
    <font>
      <sz val="11"/>
      <color indexed="8"/>
      <name val="Calibri"/>
      <family val="2"/>
      <charset val="204"/>
    </font>
    <font>
      <b/>
      <sz val="10"/>
      <color rgb="FF000000"/>
      <name val="Times New Roman"/>
      <family val="1"/>
      <charset val="204"/>
    </font>
    <font>
      <b/>
      <sz val="10"/>
      <color theme="1"/>
      <name val="Times New Roman"/>
      <family val="1"/>
      <charset val="204"/>
    </font>
    <font>
      <b/>
      <sz val="10"/>
      <name val="Arial"/>
      <family val="2"/>
      <charset val="204"/>
    </font>
    <font>
      <b/>
      <sz val="10"/>
      <color theme="1"/>
      <name val="Arial"/>
      <family val="2"/>
      <charset val="204"/>
    </font>
    <font>
      <sz val="10"/>
      <color theme="1"/>
      <name val="Arial"/>
      <family val="2"/>
      <charset val="204"/>
    </font>
    <font>
      <sz val="10"/>
      <name val="Arial"/>
      <family val="2"/>
      <charset val="204"/>
    </font>
    <font>
      <sz val="10"/>
      <color theme="0" tint="-0.14999847407452621"/>
      <name val="Arial"/>
      <family val="2"/>
      <charset val="204"/>
    </font>
    <font>
      <sz val="11"/>
      <color rgb="FF000000"/>
      <name val="Calibri"/>
      <family val="2"/>
      <charset val="204"/>
      <scheme val="minor"/>
    </font>
    <font>
      <sz val="11"/>
      <color rgb="FF222222"/>
      <name val="Calibri"/>
      <family val="2"/>
      <charset val="204"/>
      <scheme val="minor"/>
    </font>
    <font>
      <sz val="10"/>
      <color theme="1"/>
      <name val="Arial Narrow"/>
      <family val="2"/>
      <charset val="204"/>
    </font>
    <font>
      <sz val="10"/>
      <color theme="1"/>
      <name val="Times New Roman"/>
      <family val="1"/>
      <charset val="204"/>
    </font>
    <font>
      <u/>
      <sz val="10"/>
      <color theme="1"/>
      <name val="Times New Roman"/>
      <family val="1"/>
      <charset val="204"/>
    </font>
    <font>
      <b/>
      <u/>
      <sz val="10"/>
      <name val="Arial"/>
      <family val="2"/>
      <charset val="204"/>
    </font>
    <font>
      <b/>
      <sz val="9"/>
      <name val="Arial"/>
      <family val="2"/>
      <charset val="204"/>
    </font>
    <font>
      <sz val="11"/>
      <color rgb="FF000000"/>
      <name val="Calibri"/>
      <family val="2"/>
      <charset val="204"/>
    </font>
    <font>
      <sz val="12"/>
      <color theme="1"/>
      <name val="Times New Roman"/>
      <family val="1"/>
      <charset val="204"/>
    </font>
    <font>
      <sz val="10"/>
      <name val="Arial Cyr"/>
      <charset val="204"/>
    </font>
    <font>
      <sz val="11"/>
      <color theme="1"/>
      <name val="Calibri"/>
      <family val="2"/>
      <charset val="204"/>
      <scheme val="minor"/>
    </font>
    <font>
      <sz val="10"/>
      <color rgb="FF000000"/>
      <name val="Arial"/>
      <family val="2"/>
      <charset val="204"/>
    </font>
    <font>
      <sz val="11"/>
      <color theme="1"/>
      <name val="Calibri"/>
      <family val="2"/>
      <scheme val="minor"/>
    </font>
    <font>
      <u/>
      <sz val="11"/>
      <color theme="10"/>
      <name val="Calibri"/>
      <family val="2"/>
      <charset val="204"/>
    </font>
    <font>
      <u/>
      <sz val="11"/>
      <color theme="10"/>
      <name val="Calibri"/>
      <family val="2"/>
      <charset val="204"/>
      <scheme val="minor"/>
    </font>
    <font>
      <sz val="11"/>
      <color rgb="FF000000"/>
      <name val="Arial"/>
      <family val="2"/>
      <charset val="204"/>
    </font>
    <font>
      <u/>
      <sz val="11"/>
      <color rgb="FF0000FF"/>
      <name val="Calibri"/>
      <family val="2"/>
      <charset val="204"/>
    </font>
    <font>
      <b/>
      <i/>
      <sz val="16"/>
      <color rgb="FF000000"/>
      <name val="Arial"/>
      <family val="2"/>
      <charset val="204"/>
    </font>
    <font>
      <b/>
      <i/>
      <u/>
      <sz val="11"/>
      <color rgb="FF000000"/>
      <name val="Arial"/>
      <family val="2"/>
      <charset val="204"/>
    </font>
    <font>
      <sz val="11"/>
      <color theme="1"/>
      <name val="Arial"/>
      <family val="2"/>
      <charset val="204"/>
    </font>
    <font>
      <b/>
      <i/>
      <sz val="16"/>
      <color theme="1"/>
      <name val="Arial"/>
      <family val="2"/>
      <charset val="204"/>
    </font>
    <font>
      <b/>
      <i/>
      <u/>
      <sz val="11"/>
      <color theme="1"/>
      <name val="Arial"/>
      <family val="2"/>
      <charset val="204"/>
    </font>
    <font>
      <sz val="10"/>
      <name val="Arial"/>
      <family val="2"/>
      <charset val="1"/>
    </font>
    <font>
      <u/>
      <sz val="10"/>
      <color theme="10"/>
      <name val="Arial"/>
      <family val="2"/>
      <charset val="204"/>
    </font>
    <font>
      <sz val="8"/>
      <color theme="1"/>
      <name val="Times New Roman"/>
      <family val="1"/>
      <charset val="204"/>
    </font>
    <font>
      <b/>
      <sz val="8"/>
      <color theme="1"/>
      <name val="Times New Roman"/>
      <family val="1"/>
      <charset val="204"/>
    </font>
    <font>
      <i/>
      <sz val="8"/>
      <color theme="1"/>
      <name val="Times New Roman"/>
      <family val="1"/>
      <charset val="204"/>
    </font>
    <font>
      <sz val="8"/>
      <color rgb="FF000000"/>
      <name val="Times New Roman"/>
      <family val="1"/>
      <charset val="204"/>
    </font>
    <font>
      <sz val="8"/>
      <color theme="0"/>
      <name val="Cambria"/>
      <family val="1"/>
      <charset val="204"/>
      <scheme val="major"/>
    </font>
  </fonts>
  <fills count="10">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indexed="22"/>
        <bgColor indexed="0"/>
      </patternFill>
    </fill>
    <fill>
      <patternFill patternType="solid">
        <fgColor rgb="FFA4F672"/>
        <bgColor indexed="64"/>
      </patternFill>
    </fill>
    <fill>
      <patternFill patternType="solid">
        <fgColor rgb="FFFFFF00"/>
        <bgColor indexed="64"/>
      </patternFill>
    </fill>
    <fill>
      <patternFill patternType="solid">
        <fgColor rgb="FFC5D9F1"/>
        <bgColor indexed="64"/>
      </patternFill>
    </fill>
    <fill>
      <patternFill patternType="solid">
        <fgColor theme="0" tint="-0.14999847407452621"/>
        <bgColor indexed="64"/>
      </patternFill>
    </fill>
    <fill>
      <patternFill patternType="solid">
        <fgColor rgb="FF92D050"/>
        <bgColor indexed="64"/>
      </patternFill>
    </fill>
  </fills>
  <borders count="2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2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medium">
        <color rgb="FFCCCCCC"/>
      </left>
      <right style="medium">
        <color rgb="FFCCCCCC"/>
      </right>
      <top style="medium">
        <color rgb="FFCCCCCC"/>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389">
    <xf numFmtId="0" fontId="0" fillId="0" borderId="0"/>
    <xf numFmtId="0" fontId="11" fillId="0" borderId="0"/>
    <xf numFmtId="0" fontId="29" fillId="0" borderId="0"/>
    <xf numFmtId="164" fontId="29" fillId="0" borderId="0" applyFont="0" applyFill="0" applyBorder="0" applyAlignment="0" applyProtection="0"/>
    <xf numFmtId="0" fontId="31" fillId="0" borderId="0"/>
    <xf numFmtId="0" fontId="30" fillId="0" borderId="0"/>
    <xf numFmtId="0" fontId="30" fillId="0" borderId="0"/>
    <xf numFmtId="0" fontId="27"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2"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1" fillId="0" borderId="0"/>
    <xf numFmtId="0" fontId="30" fillId="0" borderId="0"/>
    <xf numFmtId="0" fontId="33" fillId="0" borderId="0" applyNumberFormat="0" applyFill="0" applyBorder="0" applyAlignment="0" applyProtection="0">
      <alignment vertical="top"/>
      <protection locked="0"/>
    </xf>
    <xf numFmtId="0" fontId="30" fillId="0" borderId="0"/>
    <xf numFmtId="0" fontId="30" fillId="0" borderId="0"/>
    <xf numFmtId="0" fontId="30" fillId="0" borderId="0"/>
    <xf numFmtId="0" fontId="30" fillId="0" borderId="0"/>
    <xf numFmtId="0" fontId="34" fillId="0" borderId="0" applyNumberFormat="0" applyFill="0" applyBorder="0" applyAlignment="0" applyProtection="0"/>
    <xf numFmtId="0" fontId="30" fillId="0" borderId="0"/>
    <xf numFmtId="0" fontId="30" fillId="0" borderId="0"/>
    <xf numFmtId="0" fontId="30" fillId="0" borderId="0"/>
    <xf numFmtId="0" fontId="30"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5" fillId="0" borderId="0"/>
    <xf numFmtId="165" fontId="36" fillId="0" borderId="0" applyBorder="0" applyProtection="0"/>
    <xf numFmtId="165" fontId="27" fillId="0" borderId="0" applyBorder="0" applyProtection="0"/>
    <xf numFmtId="0" fontId="35" fillId="0" borderId="0" applyNumberFormat="0" applyFont="0" applyFill="0" applyBorder="0" applyAlignment="0" applyProtection="0"/>
    <xf numFmtId="0" fontId="37" fillId="0" borderId="0" applyNumberFormat="0" applyBorder="0" applyProtection="0">
      <alignment horizontal="center"/>
    </xf>
    <xf numFmtId="0" fontId="37" fillId="0" borderId="0" applyNumberFormat="0" applyBorder="0" applyProtection="0">
      <alignment horizontal="center" textRotation="90"/>
    </xf>
    <xf numFmtId="0" fontId="38" fillId="0" borderId="0" applyNumberFormat="0" applyBorder="0" applyProtection="0"/>
    <xf numFmtId="166" fontId="38" fillId="0" borderId="0" applyBorder="0" applyProtection="0"/>
    <xf numFmtId="0" fontId="39" fillId="0" borderId="0"/>
    <xf numFmtId="165" fontId="27" fillId="0" borderId="0"/>
    <xf numFmtId="0" fontId="40" fillId="0" borderId="0">
      <alignment horizontal="center"/>
    </xf>
    <xf numFmtId="0" fontId="40" fillId="0" borderId="0">
      <alignment horizontal="center" textRotation="90"/>
    </xf>
    <xf numFmtId="0" fontId="41" fillId="0" borderId="0"/>
    <xf numFmtId="166" fontId="4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2" fillId="0" borderId="0"/>
    <xf numFmtId="0" fontId="30" fillId="0" borderId="0"/>
    <xf numFmtId="0" fontId="30" fillId="0" borderId="0"/>
    <xf numFmtId="0" fontId="2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1" fillId="0" borderId="0"/>
    <xf numFmtId="0" fontId="18" fillId="0" borderId="0"/>
    <xf numFmtId="0" fontId="12" fillId="0" borderId="0"/>
    <xf numFmtId="0" fontId="30" fillId="0" borderId="0"/>
    <xf numFmtId="0" fontId="42" fillId="0" borderId="0"/>
    <xf numFmtId="0" fontId="27" fillId="0" borderId="0"/>
    <xf numFmtId="0" fontId="27" fillId="0" borderId="0"/>
    <xf numFmtId="0" fontId="30" fillId="0" borderId="0"/>
    <xf numFmtId="0" fontId="30" fillId="0" borderId="0"/>
    <xf numFmtId="9" fontId="12" fillId="0" borderId="0" applyFont="0" applyFill="0" applyBorder="0" applyAlignment="0" applyProtection="0"/>
    <xf numFmtId="164" fontId="12" fillId="0" borderId="0" applyFont="0" applyFill="0" applyBorder="0" applyAlignment="0" applyProtection="0"/>
    <xf numFmtId="0" fontId="30" fillId="0" borderId="0"/>
    <xf numFmtId="0" fontId="30" fillId="0" borderId="0"/>
    <xf numFmtId="0" fontId="30" fillId="0" borderId="0"/>
    <xf numFmtId="0" fontId="43" fillId="0" borderId="0" applyNumberForma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1" fillId="0" borderId="0"/>
    <xf numFmtId="0" fontId="30" fillId="0" borderId="0"/>
    <xf numFmtId="0" fontId="30" fillId="0" borderId="0"/>
    <xf numFmtId="0" fontId="35" fillId="0" borderId="0"/>
    <xf numFmtId="165" fontId="27" fillId="0" borderId="0" applyBorder="0" applyProtection="0"/>
    <xf numFmtId="0" fontId="39" fillId="0" borderId="0"/>
    <xf numFmtId="165" fontId="2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164" fontId="29"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2"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cellStyleXfs>
  <cellXfs count="223">
    <xf numFmtId="0" fontId="0" fillId="0" borderId="0" xfId="0"/>
    <xf numFmtId="0" fontId="5" fillId="0" borderId="0" xfId="0" applyFont="1"/>
    <xf numFmtId="0" fontId="6" fillId="0" borderId="0" xfId="0" applyFont="1"/>
    <xf numFmtId="0" fontId="7" fillId="0" borderId="0" xfId="0" applyFont="1"/>
    <xf numFmtId="0" fontId="6" fillId="0" borderId="0" xfId="0" applyFont="1" applyAlignment="1"/>
    <xf numFmtId="0" fontId="6"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xf numFmtId="0" fontId="0" fillId="0" borderId="0" xfId="0" applyProtection="1">
      <protection hidden="1"/>
    </xf>
    <xf numFmtId="0" fontId="9" fillId="0" borderId="0" xfId="0" applyFont="1" applyProtection="1">
      <protection locked="0"/>
    </xf>
    <xf numFmtId="49" fontId="8" fillId="0" borderId="0" xfId="0" applyNumberFormat="1" applyFont="1" applyBorder="1" applyAlignment="1" applyProtection="1">
      <alignment vertical="center"/>
      <protection locked="0"/>
    </xf>
    <xf numFmtId="49" fontId="1" fillId="0" borderId="0" xfId="0" applyNumberFormat="1" applyFont="1" applyFill="1" applyBorder="1" applyAlignment="1" applyProtection="1">
      <alignment horizontal="center" vertical="center"/>
      <protection locked="0" hidden="1"/>
    </xf>
    <xf numFmtId="49" fontId="7" fillId="0" borderId="0" xfId="0" applyNumberFormat="1" applyFont="1"/>
    <xf numFmtId="49" fontId="2" fillId="0" borderId="0" xfId="0" applyNumberFormat="1" applyFont="1"/>
    <xf numFmtId="49" fontId="2" fillId="0" borderId="0" xfId="0" applyNumberFormat="1" applyFont="1" applyAlignment="1">
      <alignment vertical="center"/>
    </xf>
    <xf numFmtId="0" fontId="4" fillId="0" borderId="0" xfId="0" applyFont="1" applyAlignment="1"/>
    <xf numFmtId="0" fontId="10" fillId="0" borderId="0" xfId="0" applyFont="1" applyAlignment="1"/>
    <xf numFmtId="49" fontId="2" fillId="0" borderId="0" xfId="0" applyNumberFormat="1" applyFont="1" applyFill="1" applyBorder="1" applyAlignment="1">
      <alignment vertical="center"/>
    </xf>
    <xf numFmtId="0" fontId="7" fillId="0" borderId="0" xfId="0" applyFont="1" applyAlignment="1">
      <alignment wrapText="1"/>
    </xf>
    <xf numFmtId="0" fontId="7" fillId="0" borderId="0" xfId="0" applyFont="1" applyAlignment="1">
      <alignment horizontal="left" vertical="center"/>
    </xf>
    <xf numFmtId="0" fontId="10" fillId="0" borderId="0" xfId="0" applyFont="1"/>
    <xf numFmtId="0" fontId="0" fillId="3" borderId="4" xfId="0" applyFill="1" applyBorder="1"/>
    <xf numFmtId="0" fontId="12" fillId="4" borderId="5" xfId="1" applyFont="1" applyFill="1" applyBorder="1" applyAlignment="1">
      <alignment horizontal="center"/>
    </xf>
    <xf numFmtId="0" fontId="0" fillId="3" borderId="6" xfId="0" applyFill="1" applyBorder="1"/>
    <xf numFmtId="0" fontId="0" fillId="3" borderId="1" xfId="0" applyFill="1" applyBorder="1"/>
    <xf numFmtId="0" fontId="12" fillId="4" borderId="7" xfId="1" applyFont="1" applyFill="1" applyBorder="1" applyAlignment="1">
      <alignment horizontal="center"/>
    </xf>
    <xf numFmtId="0" fontId="0" fillId="3" borderId="0" xfId="0" applyFill="1" applyBorder="1"/>
    <xf numFmtId="0" fontId="0" fillId="0" borderId="8" xfId="0" applyBorder="1"/>
    <xf numFmtId="0" fontId="0" fillId="0" borderId="2" xfId="0" applyBorder="1"/>
    <xf numFmtId="0" fontId="12" fillId="0" borderId="9" xfId="1" applyFont="1" applyFill="1" applyBorder="1" applyAlignment="1">
      <alignment wrapText="1"/>
    </xf>
    <xf numFmtId="0" fontId="0" fillId="0" borderId="10" xfId="0" applyBorder="1"/>
    <xf numFmtId="0" fontId="0" fillId="0" borderId="11" xfId="0" applyBorder="1"/>
    <xf numFmtId="0" fontId="0" fillId="0" borderId="13" xfId="0" applyBorder="1"/>
    <xf numFmtId="0" fontId="0" fillId="0" borderId="0" xfId="0" applyBorder="1"/>
    <xf numFmtId="0" fontId="12" fillId="0" borderId="14" xfId="1" applyFont="1" applyFill="1" applyBorder="1" applyAlignment="1">
      <alignment wrapText="1"/>
    </xf>
    <xf numFmtId="0" fontId="0" fillId="0" borderId="4" xfId="0" applyBorder="1"/>
    <xf numFmtId="0" fontId="0" fillId="0" borderId="12" xfId="0" applyBorder="1"/>
    <xf numFmtId="0" fontId="0" fillId="0" borderId="13" xfId="0" applyFill="1" applyBorder="1"/>
    <xf numFmtId="0" fontId="0" fillId="0" borderId="11" xfId="0" applyFill="1" applyBorder="1"/>
    <xf numFmtId="0" fontId="12" fillId="0" borderId="15" xfId="1" applyFont="1" applyFill="1" applyBorder="1" applyAlignment="1">
      <alignment wrapText="1"/>
    </xf>
    <xf numFmtId="0" fontId="12" fillId="0" borderId="4" xfId="1" applyFont="1" applyFill="1" applyBorder="1" applyAlignment="1">
      <alignment wrapText="1"/>
    </xf>
    <xf numFmtId="0" fontId="13" fillId="5" borderId="16" xfId="0" applyFont="1" applyFill="1" applyBorder="1" applyAlignment="1">
      <alignment horizontal="center" vertical="center" wrapText="1"/>
    </xf>
    <xf numFmtId="0" fontId="13" fillId="5" borderId="16" xfId="0" applyFont="1" applyFill="1" applyBorder="1" applyAlignment="1">
      <alignment vertical="center" wrapText="1"/>
    </xf>
    <xf numFmtId="0" fontId="14"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6" xfId="0" applyFont="1" applyFill="1" applyBorder="1" applyAlignment="1">
      <alignment vertical="center" wrapText="1"/>
    </xf>
    <xf numFmtId="0" fontId="13" fillId="7" borderId="16" xfId="0" applyFont="1" applyFill="1" applyBorder="1" applyAlignment="1">
      <alignment horizontal="center" vertical="center" wrapText="1"/>
    </xf>
    <xf numFmtId="0" fontId="13" fillId="0" borderId="16" xfId="0" applyFont="1" applyBorder="1" applyAlignment="1">
      <alignment horizontal="center" vertical="center" wrapText="1"/>
    </xf>
    <xf numFmtId="0" fontId="0" fillId="0" borderId="10" xfId="0" applyBorder="1" applyAlignment="1">
      <alignment vertical="top" wrapText="1"/>
    </xf>
    <xf numFmtId="0" fontId="0" fillId="0" borderId="4" xfId="0" applyFont="1" applyBorder="1" applyAlignment="1">
      <alignment horizontal="left" vertical="center" wrapText="1" indent="1"/>
    </xf>
    <xf numFmtId="0" fontId="0" fillId="9" borderId="4" xfId="0" applyFont="1" applyFill="1" applyBorder="1" applyAlignment="1">
      <alignment horizontal="left" vertical="top"/>
    </xf>
    <xf numFmtId="0" fontId="0" fillId="6" borderId="4" xfId="0" applyFont="1" applyFill="1" applyBorder="1" applyAlignment="1">
      <alignment horizontal="left" vertical="top"/>
    </xf>
    <xf numFmtId="0" fontId="0" fillId="8" borderId="4" xfId="0" applyFont="1" applyFill="1" applyBorder="1" applyAlignment="1">
      <alignment horizontal="left" vertical="top" wrapText="1"/>
    </xf>
    <xf numFmtId="0" fontId="0" fillId="0" borderId="4" xfId="0" applyFont="1" applyBorder="1" applyAlignment="1">
      <alignment horizontal="left" vertical="top" wrapText="1"/>
    </xf>
    <xf numFmtId="0" fontId="0" fillId="0" borderId="4" xfId="0" applyFont="1" applyBorder="1" applyAlignment="1">
      <alignment horizontal="left" vertical="top"/>
    </xf>
    <xf numFmtId="0" fontId="0" fillId="0" borderId="4" xfId="0" applyFont="1" applyFill="1" applyBorder="1" applyAlignment="1">
      <alignment horizontal="left" vertical="top" wrapText="1"/>
    </xf>
    <xf numFmtId="49" fontId="18" fillId="0" borderId="0" xfId="0" applyNumberFormat="1" applyFont="1" applyAlignment="1">
      <alignment horizontal="left" vertical="top"/>
    </xf>
    <xf numFmtId="49" fontId="19" fillId="0" borderId="0" xfId="0" applyNumberFormat="1" applyFont="1" applyBorder="1" applyAlignment="1" applyProtection="1">
      <alignment horizontal="left" vertical="center"/>
    </xf>
    <xf numFmtId="49" fontId="18" fillId="0" borderId="0" xfId="0" applyNumberFormat="1" applyFont="1" applyAlignment="1">
      <alignment horizontal="left" vertical="center"/>
    </xf>
    <xf numFmtId="49" fontId="15"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0" fontId="17" fillId="0" borderId="0" xfId="0" applyFont="1" applyAlignment="1">
      <alignment horizontal="left" vertical="center"/>
    </xf>
    <xf numFmtId="0" fontId="23" fillId="0" borderId="0" xfId="0" applyFont="1" applyAlignment="1">
      <alignment horizontal="left" vertical="center"/>
    </xf>
    <xf numFmtId="0" fontId="0" fillId="8" borderId="8" xfId="0" applyFont="1" applyFill="1" applyBorder="1" applyAlignment="1">
      <alignment horizontal="left" vertical="top" wrapText="1"/>
    </xf>
    <xf numFmtId="0" fontId="0" fillId="0" borderId="10" xfId="0" applyFont="1" applyBorder="1" applyAlignment="1">
      <alignment horizontal="left" vertical="top" wrapText="1"/>
    </xf>
    <xf numFmtId="0" fontId="28" fillId="0" borderId="0" xfId="0" applyFont="1" applyAlignment="1">
      <alignment vertical="center"/>
    </xf>
    <xf numFmtId="0" fontId="0" fillId="0" borderId="0" xfId="0" applyFill="1" applyBorder="1"/>
    <xf numFmtId="0" fontId="0" fillId="0" borderId="4" xfId="0" applyBorder="1" applyAlignment="1" applyProtection="1">
      <alignment wrapText="1"/>
      <protection locked="0" hidden="1"/>
    </xf>
    <xf numFmtId="0" fontId="0" fillId="0" borderId="4" xfId="0" applyBorder="1" applyProtection="1">
      <protection locked="0" hidden="1"/>
    </xf>
    <xf numFmtId="49" fontId="0" fillId="0" borderId="4" xfId="0" applyNumberFormat="1" applyBorder="1" applyProtection="1">
      <protection locked="0" hidden="1"/>
    </xf>
    <xf numFmtId="14" fontId="0" fillId="0" borderId="4" xfId="0" applyNumberFormat="1" applyBorder="1" applyAlignment="1" applyProtection="1">
      <alignment wrapText="1"/>
      <protection locked="0" hidden="1"/>
    </xf>
    <xf numFmtId="49" fontId="0" fillId="0" borderId="4" xfId="0" applyNumberFormat="1" applyBorder="1" applyAlignment="1" applyProtection="1">
      <alignment wrapText="1"/>
      <protection locked="0" hidden="1"/>
    </xf>
    <xf numFmtId="0" fontId="28" fillId="0" borderId="0" xfId="0" applyFont="1"/>
    <xf numFmtId="0" fontId="0" fillId="0" borderId="0" xfId="0" applyFont="1" applyBorder="1" applyAlignment="1">
      <alignment horizontal="left" vertical="center" wrapText="1" indent="1"/>
    </xf>
    <xf numFmtId="0" fontId="0" fillId="0" borderId="0" xfId="0" applyFont="1" applyBorder="1" applyAlignment="1">
      <alignment horizontal="left" vertical="top" wrapText="1"/>
    </xf>
    <xf numFmtId="0" fontId="28" fillId="0" borderId="0" xfId="0" applyFont="1" applyBorder="1"/>
    <xf numFmtId="0" fontId="28" fillId="0" borderId="4" xfId="0" applyFont="1" applyBorder="1" applyAlignment="1">
      <alignment vertical="center" wrapText="1"/>
    </xf>
    <xf numFmtId="0" fontId="0" fillId="0" borderId="18" xfId="0" applyFont="1" applyBorder="1" applyAlignment="1">
      <alignment horizontal="left" vertical="center" wrapText="1" indent="1"/>
    </xf>
    <xf numFmtId="0" fontId="0" fillId="0" borderId="17" xfId="0" applyFont="1" applyBorder="1" applyAlignment="1">
      <alignment horizontal="left" vertical="center" wrapText="1" indent="1"/>
    </xf>
    <xf numFmtId="0" fontId="28" fillId="0" borderId="4" xfId="0" applyFont="1" applyBorder="1" applyAlignment="1">
      <alignment horizontal="left" vertical="center" wrapText="1"/>
    </xf>
    <xf numFmtId="0" fontId="0" fillId="0" borderId="18" xfId="0" applyFont="1" applyBorder="1" applyAlignment="1">
      <alignment horizontal="left" vertical="top" wrapText="1"/>
    </xf>
    <xf numFmtId="0" fontId="28" fillId="0" borderId="19" xfId="0" applyFont="1" applyBorder="1" applyAlignment="1">
      <alignment horizontal="left" vertical="center" wrapText="1"/>
    </xf>
    <xf numFmtId="0" fontId="44" fillId="0" borderId="0" xfId="0" applyFont="1" applyAlignment="1">
      <alignment vertical="top"/>
    </xf>
    <xf numFmtId="0" fontId="47" fillId="0" borderId="0" xfId="0" applyFont="1" applyAlignment="1">
      <alignment vertical="top"/>
    </xf>
    <xf numFmtId="0" fontId="44" fillId="0" borderId="0" xfId="0" applyFont="1" applyAlignment="1">
      <alignment horizontal="justify" vertical="top" wrapText="1"/>
    </xf>
    <xf numFmtId="0" fontId="44" fillId="0" borderId="0" xfId="0" applyFont="1" applyAlignment="1">
      <alignment vertical="top" wrapText="1"/>
    </xf>
    <xf numFmtId="0" fontId="0" fillId="0" borderId="4" xfId="0" applyNumberFormat="1" applyBorder="1" applyAlignment="1" applyProtection="1">
      <alignment wrapText="1"/>
      <protection locked="0" hidden="1"/>
    </xf>
    <xf numFmtId="0" fontId="46" fillId="0" borderId="0" xfId="0" applyFont="1" applyAlignment="1">
      <alignment vertical="top" wrapText="1"/>
    </xf>
    <xf numFmtId="0" fontId="44" fillId="0" borderId="0" xfId="0" applyFont="1" applyAlignment="1">
      <alignment horizontal="left" vertical="top" wrapText="1"/>
    </xf>
    <xf numFmtId="0" fontId="44" fillId="0" borderId="0" xfId="0" applyFont="1" applyBorder="1" applyAlignment="1">
      <alignment vertical="top" wrapText="1"/>
    </xf>
    <xf numFmtId="0" fontId="44" fillId="0" borderId="24" xfId="0" applyFont="1" applyBorder="1" applyAlignment="1">
      <alignment vertical="top" wrapText="1"/>
    </xf>
    <xf numFmtId="0" fontId="44" fillId="0" borderId="25" xfId="0" applyFont="1" applyBorder="1" applyAlignment="1">
      <alignment vertical="top" wrapText="1"/>
    </xf>
    <xf numFmtId="0" fontId="44" fillId="0" borderId="1" xfId="0" applyFont="1" applyBorder="1" applyAlignment="1">
      <alignment vertical="top"/>
    </xf>
    <xf numFmtId="0" fontId="44" fillId="0" borderId="24" xfId="0" applyFont="1" applyBorder="1" applyAlignment="1">
      <alignment vertical="top"/>
    </xf>
    <xf numFmtId="0" fontId="45" fillId="0" borderId="0" xfId="0" applyFont="1" applyBorder="1" applyAlignment="1">
      <alignment vertical="top" wrapText="1"/>
    </xf>
    <xf numFmtId="0" fontId="45" fillId="0" borderId="25" xfId="0" applyFont="1" applyBorder="1" applyAlignment="1">
      <alignment vertical="top" wrapText="1"/>
    </xf>
    <xf numFmtId="0" fontId="44" fillId="0" borderId="25" xfId="0" applyFont="1" applyBorder="1" applyAlignment="1">
      <alignment vertical="top"/>
    </xf>
    <xf numFmtId="0" fontId="0" fillId="3" borderId="0" xfId="0" applyFill="1" applyProtection="1">
      <protection hidden="1"/>
    </xf>
    <xf numFmtId="0" fontId="45" fillId="0" borderId="0" xfId="0" applyFont="1" applyAlignment="1">
      <alignment vertical="top"/>
    </xf>
    <xf numFmtId="0" fontId="23" fillId="0" borderId="0" xfId="0" applyFont="1" applyAlignment="1">
      <alignment vertical="top" wrapText="1"/>
    </xf>
    <xf numFmtId="0" fontId="23" fillId="0" borderId="0" xfId="0" applyFont="1" applyAlignment="1">
      <alignment vertical="top"/>
    </xf>
    <xf numFmtId="0" fontId="44" fillId="0" borderId="26" xfId="0" applyFont="1" applyBorder="1" applyAlignment="1">
      <alignment vertical="top"/>
    </xf>
    <xf numFmtId="0" fontId="44" fillId="0" borderId="0" xfId="0" applyFont="1" applyBorder="1" applyAlignment="1">
      <alignment horizontal="left" vertical="top"/>
    </xf>
    <xf numFmtId="0" fontId="44" fillId="0" borderId="0" xfId="0" applyFont="1" applyBorder="1" applyAlignment="1">
      <alignment vertical="top"/>
    </xf>
    <xf numFmtId="0" fontId="0" fillId="0" borderId="0" xfId="0" applyFont="1" applyBorder="1" applyAlignment="1">
      <alignment horizontal="left" vertical="center" wrapText="1"/>
    </xf>
    <xf numFmtId="0" fontId="0" fillId="0" borderId="0" xfId="0" applyAlignment="1">
      <alignment horizontal="left"/>
    </xf>
    <xf numFmtId="0" fontId="28" fillId="0" borderId="0" xfId="0" applyFont="1" applyAlignment="1">
      <alignment horizontal="left"/>
    </xf>
    <xf numFmtId="0" fontId="28" fillId="0" borderId="0" xfId="0" applyFont="1" applyBorder="1" applyAlignment="1">
      <alignment horizontal="left"/>
    </xf>
    <xf numFmtId="0" fontId="28" fillId="0" borderId="0" xfId="0" applyFont="1" applyBorder="1" applyAlignment="1">
      <alignment horizontal="left" vertical="center" wrapText="1"/>
    </xf>
    <xf numFmtId="0" fontId="0" fillId="0" borderId="0" xfId="0" applyBorder="1" applyAlignment="1">
      <alignment horizontal="left"/>
    </xf>
    <xf numFmtId="0" fontId="28" fillId="0" borderId="0" xfId="0" applyFont="1" applyAlignment="1">
      <alignment horizontal="left" vertical="center" wrapText="1"/>
    </xf>
    <xf numFmtId="0" fontId="0" fillId="0" borderId="28" xfId="0" applyFont="1" applyBorder="1" applyAlignment="1">
      <alignment horizontal="left" vertical="center" wrapText="1"/>
    </xf>
    <xf numFmtId="0" fontId="0" fillId="0" borderId="28" xfId="0" applyBorder="1" applyAlignment="1">
      <alignment horizontal="left"/>
    </xf>
    <xf numFmtId="0" fontId="28" fillId="0" borderId="28" xfId="0" applyFont="1" applyBorder="1" applyAlignment="1">
      <alignment horizontal="left" vertical="center" wrapText="1"/>
    </xf>
    <xf numFmtId="0" fontId="0" fillId="0" borderId="28" xfId="0" applyFont="1" applyBorder="1" applyAlignment="1">
      <alignment horizontal="left" vertical="top" wrapText="1"/>
    </xf>
    <xf numFmtId="0" fontId="0" fillId="0" borderId="0" xfId="0" applyAlignment="1"/>
    <xf numFmtId="0" fontId="0" fillId="0" borderId="0" xfId="0" applyFont="1" applyBorder="1" applyAlignment="1">
      <alignment vertical="center" wrapText="1"/>
    </xf>
    <xf numFmtId="0" fontId="0" fillId="0" borderId="0" xfId="0" applyFont="1" applyBorder="1" applyAlignment="1">
      <alignment vertical="top" wrapText="1"/>
    </xf>
    <xf numFmtId="0" fontId="28" fillId="0" borderId="0" xfId="0" applyFont="1" applyBorder="1" applyAlignment="1"/>
    <xf numFmtId="0" fontId="0" fillId="0" borderId="0" xfId="0" applyBorder="1" applyAlignment="1"/>
    <xf numFmtId="0" fontId="0" fillId="0" borderId="28" xfId="0" applyFont="1" applyBorder="1" applyAlignment="1">
      <alignment vertical="top" wrapText="1"/>
    </xf>
    <xf numFmtId="0" fontId="0" fillId="0" borderId="28" xfId="0" applyBorder="1" applyAlignment="1"/>
    <xf numFmtId="0" fontId="0" fillId="0" borderId="28" xfId="0" applyFont="1" applyBorder="1" applyAlignment="1">
      <alignment vertical="center" wrapText="1"/>
    </xf>
    <xf numFmtId="0" fontId="0" fillId="0" borderId="28" xfId="0" applyFont="1" applyBorder="1" applyAlignment="1">
      <alignment horizontal="left" vertical="top"/>
    </xf>
    <xf numFmtId="0" fontId="0" fillId="0" borderId="28" xfId="0" applyFont="1" applyBorder="1" applyAlignment="1">
      <alignment horizontal="left" vertical="center" wrapText="1" indent="1"/>
    </xf>
    <xf numFmtId="0" fontId="0" fillId="0" borderId="28" xfId="0" applyBorder="1"/>
    <xf numFmtId="0" fontId="21" fillId="0" borderId="28" xfId="0" applyFont="1" applyBorder="1" applyAlignment="1">
      <alignment vertical="center" wrapText="1"/>
    </xf>
    <xf numFmtId="0" fontId="28" fillId="0" borderId="20" xfId="20" applyFont="1" applyBorder="1" applyAlignment="1">
      <alignment horizontal="left" vertical="center" wrapText="1"/>
    </xf>
    <xf numFmtId="0" fontId="28" fillId="0" borderId="21" xfId="20" applyFont="1" applyBorder="1" applyAlignment="1">
      <alignment horizontal="left" vertical="center" wrapText="1"/>
    </xf>
    <xf numFmtId="0" fontId="28" fillId="0" borderId="28" xfId="0" applyFont="1" applyBorder="1" applyAlignment="1">
      <alignment vertical="center" wrapText="1"/>
    </xf>
    <xf numFmtId="0" fontId="28" fillId="0" borderId="0" xfId="0" applyFont="1" applyBorder="1" applyAlignment="1">
      <alignment vertical="center" wrapText="1"/>
    </xf>
    <xf numFmtId="0" fontId="20" fillId="0" borderId="28" xfId="0" applyFont="1" applyBorder="1" applyAlignment="1">
      <alignment horizontal="left" vertical="center" wrapText="1"/>
    </xf>
    <xf numFmtId="0" fontId="20" fillId="0" borderId="0" xfId="0" applyFont="1" applyBorder="1" applyAlignment="1">
      <alignment horizontal="left" vertical="center" wrapText="1"/>
    </xf>
    <xf numFmtId="0" fontId="0" fillId="0" borderId="12" xfId="0" applyFont="1" applyBorder="1" applyAlignment="1">
      <alignment horizontal="left" vertical="center" wrapText="1"/>
    </xf>
    <xf numFmtId="0" fontId="27" fillId="0" borderId="28" xfId="0" applyFont="1" applyBorder="1" applyAlignment="1">
      <alignment horizontal="left" wrapText="1"/>
    </xf>
    <xf numFmtId="0" fontId="11" fillId="0" borderId="28" xfId="0" applyNumberFormat="1" applyFont="1" applyFill="1" applyBorder="1" applyAlignment="1" applyProtection="1">
      <alignment horizontal="left" vertical="center" wrapText="1"/>
    </xf>
    <xf numFmtId="0" fontId="0" fillId="0" borderId="0" xfId="0" applyFont="1" applyBorder="1" applyAlignment="1">
      <alignment horizontal="left" vertical="top"/>
    </xf>
    <xf numFmtId="49" fontId="15" fillId="0" borderId="0" xfId="0" applyNumberFormat="1" applyFont="1" applyAlignment="1">
      <alignment horizontal="left" vertical="center"/>
    </xf>
    <xf numFmtId="14" fontId="15" fillId="2" borderId="1" xfId="0" applyNumberFormat="1" applyFont="1" applyFill="1" applyBorder="1" applyAlignment="1" applyProtection="1">
      <alignment horizontal="left" vertical="center"/>
      <protection locked="0"/>
    </xf>
    <xf numFmtId="49" fontId="15" fillId="2" borderId="1" xfId="0" applyNumberFormat="1" applyFont="1" applyFill="1" applyBorder="1" applyAlignment="1" applyProtection="1">
      <alignment horizontal="left" vertical="center"/>
      <protection locked="0"/>
    </xf>
    <xf numFmtId="49" fontId="18" fillId="0" borderId="0" xfId="0" applyNumberFormat="1" applyFont="1" applyBorder="1" applyAlignment="1">
      <alignment horizontal="left" vertical="center"/>
    </xf>
    <xf numFmtId="49" fontId="18" fillId="0" borderId="0" xfId="0" applyNumberFormat="1" applyFont="1" applyAlignment="1">
      <alignment horizontal="left" vertical="center"/>
    </xf>
    <xf numFmtId="49" fontId="18" fillId="0" borderId="0" xfId="0" applyNumberFormat="1" applyFont="1" applyFill="1" applyBorder="1" applyAlignment="1">
      <alignment horizontal="left" vertical="center"/>
    </xf>
    <xf numFmtId="14" fontId="15" fillId="2" borderId="3" xfId="0" applyNumberFormat="1" applyFont="1" applyFill="1" applyBorder="1" applyAlignment="1" applyProtection="1">
      <alignment horizontal="center" vertical="center"/>
      <protection locked="0"/>
    </xf>
    <xf numFmtId="14" fontId="25" fillId="0" borderId="1" xfId="0" applyNumberFormat="1" applyFont="1" applyFill="1" applyBorder="1" applyAlignment="1" applyProtection="1">
      <alignment horizontal="left" vertical="top"/>
    </xf>
    <xf numFmtId="49" fontId="48" fillId="0" borderId="0" xfId="0" applyNumberFormat="1" applyFont="1" applyAlignment="1">
      <alignment horizontal="left" vertical="top" wrapText="1"/>
    </xf>
    <xf numFmtId="49" fontId="18" fillId="0" borderId="0" xfId="0" applyNumberFormat="1" applyFont="1" applyAlignment="1">
      <alignment horizontal="left" vertical="top"/>
    </xf>
    <xf numFmtId="14" fontId="15" fillId="2" borderId="1" xfId="0" applyNumberFormat="1" applyFont="1" applyFill="1" applyBorder="1" applyAlignment="1" applyProtection="1">
      <alignment horizontal="left" vertical="top"/>
      <protection locked="0"/>
    </xf>
    <xf numFmtId="0" fontId="23" fillId="0" borderId="0" xfId="0" applyFont="1" applyAlignment="1">
      <alignment horizontal="left" vertical="center"/>
    </xf>
    <xf numFmtId="49" fontId="15" fillId="2" borderId="3" xfId="0" applyNumberFormat="1" applyFont="1" applyFill="1" applyBorder="1" applyAlignment="1" applyProtection="1">
      <alignment horizontal="left" vertical="center"/>
      <protection locked="0"/>
    </xf>
    <xf numFmtId="0" fontId="22" fillId="0" borderId="2" xfId="0" applyFont="1" applyBorder="1" applyAlignment="1">
      <alignment horizontal="left" vertical="center"/>
    </xf>
    <xf numFmtId="49" fontId="18" fillId="0" borderId="3" xfId="0" applyNumberFormat="1" applyFont="1" applyBorder="1" applyAlignment="1">
      <alignment horizontal="left" vertical="center"/>
    </xf>
    <xf numFmtId="0" fontId="16" fillId="0" borderId="0" xfId="0" applyFont="1" applyAlignment="1">
      <alignment horizontal="center" vertical="center"/>
    </xf>
    <xf numFmtId="49" fontId="4" fillId="0" borderId="2" xfId="0" applyNumberFormat="1" applyFont="1" applyBorder="1" applyAlignment="1">
      <alignment horizontal="left" vertical="center"/>
    </xf>
    <xf numFmtId="0" fontId="17" fillId="0" borderId="0" xfId="0" applyFont="1" applyAlignment="1">
      <alignment horizontal="left" vertical="center"/>
    </xf>
    <xf numFmtId="49" fontId="15" fillId="2" borderId="12" xfId="0" applyNumberFormat="1" applyFont="1" applyFill="1" applyBorder="1" applyAlignment="1" applyProtection="1">
      <alignment horizontal="left" vertical="center"/>
      <protection locked="0"/>
    </xf>
    <xf numFmtId="0" fontId="15" fillId="2" borderId="3" xfId="0" applyNumberFormat="1" applyFont="1" applyFill="1" applyBorder="1" applyAlignment="1" applyProtection="1">
      <alignment horizontal="left" vertical="center"/>
      <protection locked="0"/>
    </xf>
    <xf numFmtId="49" fontId="18" fillId="0" borderId="0" xfId="0" applyNumberFormat="1" applyFont="1" applyFill="1" applyBorder="1" applyAlignment="1" applyProtection="1">
      <alignment horizontal="left" vertical="center"/>
    </xf>
    <xf numFmtId="49" fontId="15" fillId="2" borderId="1" xfId="0" applyNumberFormat="1" applyFont="1" applyFill="1" applyBorder="1" applyAlignment="1" applyProtection="1">
      <alignment horizontal="center" vertical="center"/>
      <protection locked="0"/>
    </xf>
    <xf numFmtId="0" fontId="0" fillId="0" borderId="0" xfId="0" applyAlignment="1">
      <alignment horizontal="center" vertical="center"/>
    </xf>
    <xf numFmtId="49" fontId="26" fillId="2" borderId="3" xfId="0" applyNumberFormat="1" applyFont="1" applyFill="1" applyBorder="1" applyAlignment="1" applyProtection="1">
      <alignment horizontal="left" vertical="center"/>
      <protection locked="0"/>
    </xf>
    <xf numFmtId="0" fontId="17" fillId="0" borderId="2" xfId="0" applyFont="1" applyBorder="1" applyAlignment="1">
      <alignment horizontal="center" vertical="center"/>
    </xf>
    <xf numFmtId="0" fontId="23" fillId="0" borderId="1" xfId="0" applyFont="1" applyBorder="1" applyAlignment="1">
      <alignment horizontal="center" vertical="top" wrapText="1"/>
    </xf>
    <xf numFmtId="0" fontId="23" fillId="0" borderId="2" xfId="0" applyFont="1" applyBorder="1" applyAlignment="1">
      <alignment horizontal="center" vertical="top" wrapText="1"/>
    </xf>
    <xf numFmtId="0" fontId="23" fillId="0" borderId="0" xfId="0" applyFont="1" applyAlignment="1">
      <alignment horizontal="justify" vertical="top" wrapText="1"/>
    </xf>
    <xf numFmtId="0" fontId="23" fillId="0" borderId="2" xfId="0" applyFont="1" applyBorder="1" applyAlignment="1">
      <alignment horizontal="left" vertical="top" wrapText="1"/>
    </xf>
    <xf numFmtId="1" fontId="23" fillId="0" borderId="3" xfId="0" applyNumberFormat="1" applyFont="1" applyBorder="1" applyAlignment="1">
      <alignment horizontal="center" vertical="top" wrapText="1"/>
    </xf>
    <xf numFmtId="0" fontId="23" fillId="0" borderId="3" xfId="0" applyFont="1" applyBorder="1" applyAlignment="1">
      <alignment horizontal="center" vertical="top" wrapText="1"/>
    </xf>
    <xf numFmtId="1" fontId="23" fillId="0" borderId="1" xfId="0" applyNumberFormat="1" applyFont="1" applyBorder="1" applyAlignment="1">
      <alignment horizontal="center" vertical="top"/>
    </xf>
    <xf numFmtId="0" fontId="23" fillId="0" borderId="1" xfId="0" applyFont="1" applyBorder="1" applyAlignment="1">
      <alignment horizontal="center" vertical="top"/>
    </xf>
    <xf numFmtId="0" fontId="14" fillId="0" borderId="0" xfId="0" applyFont="1" applyAlignment="1">
      <alignment horizontal="left" vertical="top" wrapText="1"/>
    </xf>
    <xf numFmtId="0" fontId="14" fillId="0" borderId="2" xfId="0" applyFont="1" applyBorder="1" applyAlignment="1">
      <alignment horizontal="center" vertical="top" wrapText="1"/>
    </xf>
    <xf numFmtId="0" fontId="23" fillId="0" borderId="1" xfId="0" applyFont="1" applyBorder="1" applyAlignment="1">
      <alignment horizontal="right" vertical="top" wrapText="1"/>
    </xf>
    <xf numFmtId="0" fontId="23" fillId="0" borderId="1" xfId="0" applyFont="1" applyBorder="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center" vertical="top" wrapText="1"/>
    </xf>
    <xf numFmtId="0" fontId="23" fillId="0" borderId="0" xfId="0" applyFont="1" applyAlignment="1">
      <alignment horizontal="center" wrapText="1"/>
    </xf>
    <xf numFmtId="0" fontId="45" fillId="0" borderId="0" xfId="0" applyFont="1" applyAlignment="1">
      <alignment horizontal="right" vertical="top"/>
    </xf>
    <xf numFmtId="0" fontId="45" fillId="0" borderId="1" xfId="0" applyFont="1" applyBorder="1" applyAlignment="1" applyProtection="1">
      <alignment horizontal="left" vertical="top"/>
      <protection locked="0"/>
    </xf>
    <xf numFmtId="0" fontId="44" fillId="0" borderId="0" xfId="0" applyFont="1" applyAlignment="1">
      <alignment horizontal="left" vertical="top" wrapText="1"/>
    </xf>
    <xf numFmtId="0" fontId="44" fillId="0" borderId="0" xfId="0" applyFont="1" applyAlignment="1">
      <alignment horizontal="justify" vertical="top" wrapText="1"/>
    </xf>
    <xf numFmtId="0" fontId="44" fillId="0" borderId="1" xfId="0" applyFont="1" applyBorder="1" applyAlignment="1" applyProtection="1">
      <alignment horizontal="center" vertical="top" wrapText="1"/>
      <protection locked="0"/>
    </xf>
    <xf numFmtId="0" fontId="44" fillId="0" borderId="1" xfId="0" applyFont="1" applyBorder="1" applyAlignment="1">
      <alignment horizontal="center" vertical="top" wrapText="1"/>
    </xf>
    <xf numFmtId="0" fontId="46" fillId="0" borderId="0" xfId="0" applyFont="1" applyAlignment="1">
      <alignment horizontal="center" vertical="top" wrapText="1"/>
    </xf>
    <xf numFmtId="0" fontId="45" fillId="0" borderId="0" xfId="0" applyFont="1" applyAlignment="1">
      <alignment horizontal="center" vertical="top" wrapText="1"/>
    </xf>
    <xf numFmtId="0" fontId="45" fillId="0" borderId="0" xfId="0" applyFont="1" applyAlignment="1">
      <alignment horizontal="left" vertical="top" wrapText="1"/>
    </xf>
    <xf numFmtId="0" fontId="44" fillId="0" borderId="0" xfId="0" applyFont="1" applyAlignment="1">
      <alignment horizontal="center" vertical="top" wrapText="1"/>
    </xf>
    <xf numFmtId="0" fontId="46" fillId="0" borderId="2" xfId="0" applyFont="1" applyBorder="1" applyAlignment="1">
      <alignment horizontal="center" vertical="top" wrapText="1"/>
    </xf>
    <xf numFmtId="0" fontId="45" fillId="0" borderId="0" xfId="0" applyFont="1" applyAlignment="1">
      <alignment horizontal="center" vertical="top"/>
    </xf>
    <xf numFmtId="0" fontId="44" fillId="0" borderId="0" xfId="0" applyFont="1" applyAlignment="1">
      <alignment horizontal="center" vertical="top"/>
    </xf>
    <xf numFmtId="0" fontId="47" fillId="0" borderId="0" xfId="0" applyFont="1" applyAlignment="1">
      <alignment horizontal="left" vertical="top"/>
    </xf>
    <xf numFmtId="0" fontId="44" fillId="0" borderId="1" xfId="0" applyNumberFormat="1" applyFont="1" applyBorder="1" applyAlignment="1">
      <alignment horizontal="center" vertical="top" wrapText="1"/>
    </xf>
    <xf numFmtId="0" fontId="46" fillId="0" borderId="2" xfId="0" applyFont="1" applyBorder="1" applyAlignment="1">
      <alignment horizontal="center" vertical="top"/>
    </xf>
    <xf numFmtId="0" fontId="44" fillId="6" borderId="1" xfId="0" applyFont="1" applyFill="1" applyBorder="1" applyAlignment="1" applyProtection="1">
      <alignment horizontal="center" vertical="top" wrapText="1"/>
      <protection locked="0"/>
    </xf>
    <xf numFmtId="1" fontId="44" fillId="6" borderId="1" xfId="0" applyNumberFormat="1" applyFont="1" applyFill="1" applyBorder="1" applyAlignment="1" applyProtection="1">
      <alignment horizontal="center" vertical="top" wrapText="1"/>
      <protection locked="0"/>
    </xf>
    <xf numFmtId="49" fontId="44" fillId="0" borderId="0" xfId="0" applyNumberFormat="1" applyFont="1" applyAlignment="1">
      <alignment horizontal="justify" vertical="top" wrapText="1"/>
    </xf>
    <xf numFmtId="49" fontId="44" fillId="0" borderId="0" xfId="0" applyNumberFormat="1" applyFont="1" applyAlignment="1">
      <alignment horizontal="left" vertical="top" wrapText="1"/>
    </xf>
    <xf numFmtId="0" fontId="45" fillId="0" borderId="22" xfId="0" applyFont="1" applyBorder="1" applyAlignment="1">
      <alignment horizontal="left" vertical="top" wrapText="1"/>
    </xf>
    <xf numFmtId="0" fontId="45" fillId="0" borderId="2" xfId="0" applyFont="1" applyBorder="1" applyAlignment="1">
      <alignment horizontal="left" vertical="top" wrapText="1"/>
    </xf>
    <xf numFmtId="0" fontId="45" fillId="0" borderId="23" xfId="0" applyFont="1" applyBorder="1" applyAlignment="1">
      <alignment horizontal="left" vertical="top" wrapText="1"/>
    </xf>
    <xf numFmtId="0" fontId="44" fillId="0" borderId="24" xfId="0" applyFont="1" applyBorder="1" applyAlignment="1">
      <alignment horizontal="left" vertical="top" wrapText="1"/>
    </xf>
    <xf numFmtId="0" fontId="44" fillId="0" borderId="0" xfId="0" applyFont="1" applyBorder="1" applyAlignment="1">
      <alignment horizontal="left" vertical="top" wrapText="1"/>
    </xf>
    <xf numFmtId="0" fontId="44" fillId="0" borderId="25" xfId="0" applyFont="1" applyBorder="1" applyAlignment="1">
      <alignment horizontal="left" vertical="top" wrapText="1"/>
    </xf>
    <xf numFmtId="0" fontId="45" fillId="0" borderId="12" xfId="0" applyFont="1" applyBorder="1" applyAlignment="1">
      <alignment horizontal="center" vertical="top" wrapText="1"/>
    </xf>
    <xf numFmtId="0" fontId="45" fillId="0" borderId="3" xfId="0" applyFont="1" applyBorder="1" applyAlignment="1">
      <alignment horizontal="center" vertical="top" wrapText="1"/>
    </xf>
    <xf numFmtId="0" fontId="45" fillId="0" borderId="27" xfId="0" applyFont="1" applyBorder="1" applyAlignment="1">
      <alignment horizontal="center" vertical="top" wrapText="1"/>
    </xf>
    <xf numFmtId="0" fontId="45" fillId="0" borderId="22" xfId="0" applyFont="1" applyBorder="1" applyAlignment="1">
      <alignment horizontal="center" vertical="top" wrapText="1"/>
    </xf>
    <xf numFmtId="0" fontId="45" fillId="0" borderId="2" xfId="0" applyFont="1" applyBorder="1" applyAlignment="1">
      <alignment horizontal="center" vertical="top" wrapText="1"/>
    </xf>
    <xf numFmtId="0" fontId="45" fillId="0" borderId="23" xfId="0" applyFont="1" applyBorder="1" applyAlignment="1">
      <alignment horizontal="center" vertical="top" wrapText="1"/>
    </xf>
    <xf numFmtId="0" fontId="44" fillId="0" borderId="1" xfId="0" applyFont="1" applyBorder="1" applyAlignment="1">
      <alignment horizontal="center" vertical="top"/>
    </xf>
    <xf numFmtId="0" fontId="45" fillId="0" borderId="0" xfId="0" applyFont="1" applyBorder="1" applyAlignment="1">
      <alignment horizontal="left" vertical="top" wrapText="1"/>
    </xf>
    <xf numFmtId="0" fontId="23" fillId="0" borderId="1" xfId="0" applyFont="1" applyBorder="1" applyAlignment="1" applyProtection="1">
      <alignment horizontal="right" vertical="top" wrapText="1"/>
      <protection locked="0"/>
    </xf>
    <xf numFmtId="0" fontId="44" fillId="0" borderId="2" xfId="0" applyFont="1" applyBorder="1" applyAlignment="1">
      <alignment horizontal="left" wrapText="1"/>
    </xf>
    <xf numFmtId="0" fontId="44" fillId="0" borderId="0" xfId="0" applyFont="1" applyBorder="1" applyAlignment="1">
      <alignment horizontal="left" wrapText="1"/>
    </xf>
    <xf numFmtId="0" fontId="45" fillId="0" borderId="1" xfId="0" applyFont="1" applyBorder="1" applyAlignment="1">
      <alignment horizontal="center" wrapText="1"/>
    </xf>
    <xf numFmtId="0" fontId="44" fillId="0" borderId="0" xfId="0" applyFont="1" applyBorder="1" applyAlignment="1">
      <alignment horizontal="center" wrapText="1"/>
    </xf>
    <xf numFmtId="0" fontId="44" fillId="0" borderId="1" xfId="0" applyFont="1" applyBorder="1" applyAlignment="1">
      <alignment horizontal="center" wrapText="1"/>
    </xf>
    <xf numFmtId="0" fontId="14" fillId="0" borderId="0" xfId="0" applyFont="1" applyBorder="1" applyAlignment="1">
      <alignment horizontal="center" vertical="top" wrapText="1"/>
    </xf>
    <xf numFmtId="0" fontId="44" fillId="0" borderId="11" xfId="0" applyFont="1" applyBorder="1" applyAlignment="1">
      <alignment horizontal="center" vertical="top"/>
    </xf>
    <xf numFmtId="0" fontId="44" fillId="0" borderId="11" xfId="0" applyFont="1" applyBorder="1" applyAlignment="1">
      <alignment horizontal="center" vertical="top" wrapText="1"/>
    </xf>
    <xf numFmtId="0" fontId="44" fillId="0" borderId="0" xfId="0" applyFont="1" applyBorder="1" applyAlignment="1">
      <alignment horizontal="center" vertical="top" wrapText="1"/>
    </xf>
    <xf numFmtId="0" fontId="23" fillId="0" borderId="1" xfId="0" applyFont="1" applyBorder="1" applyAlignment="1" applyProtection="1">
      <alignment horizontal="left" vertical="top" wrapText="1"/>
      <protection locked="0"/>
    </xf>
  </cellXfs>
  <cellStyles count="389">
    <cellStyle name="Excel Built-in Hyperlink" xfId="60"/>
    <cellStyle name="Excel Built-in Normal" xfId="61"/>
    <cellStyle name="Excel Built-in Normal 2" xfId="68"/>
    <cellStyle name="Excel Built-in Normal 2 2" xfId="136"/>
    <cellStyle name="Excel Built-in Normal 2 3" xfId="114"/>
    <cellStyle name="Excel Built-in Normal 3" xfId="134"/>
    <cellStyle name="Excel Built-in Normal 4" xfId="112"/>
    <cellStyle name="Graphics" xfId="62"/>
    <cellStyle name="Heading" xfId="63"/>
    <cellStyle name="Heading 2" xfId="69"/>
    <cellStyle name="Heading1" xfId="64"/>
    <cellStyle name="Heading1 2" xfId="70"/>
    <cellStyle name="Result" xfId="65"/>
    <cellStyle name="Result 2" xfId="71"/>
    <cellStyle name="Result2" xfId="66"/>
    <cellStyle name="Result2 2" xfId="72"/>
    <cellStyle name="Гиперссылка 2" xfId="37"/>
    <cellStyle name="Гиперссылка 3" xfId="42"/>
    <cellStyle name="Гиперссылка 4" xfId="124"/>
    <cellStyle name="Обычный" xfId="0" builtinId="0"/>
    <cellStyle name="Обычный 10" xfId="14"/>
    <cellStyle name="Обычный 10 2" xfId="29"/>
    <cellStyle name="Обычный 10 2 2" xfId="154"/>
    <cellStyle name="Обычный 10 2 2 2" xfId="242"/>
    <cellStyle name="Обычный 10 2 2 3" xfId="385"/>
    <cellStyle name="Обычный 10 2 3" xfId="91"/>
    <cellStyle name="Обычный 10 2 3 2" xfId="338"/>
    <cellStyle name="Обычный 10 2 4" xfId="293"/>
    <cellStyle name="Обычный 10 3" xfId="104"/>
    <cellStyle name="Обычный 10 3 2" xfId="207"/>
    <cellStyle name="Обычный 10 3 3" xfId="349"/>
    <cellStyle name="Обычный 10 4" xfId="56"/>
    <cellStyle name="Обычный 10 4 2" xfId="263"/>
    <cellStyle name="Обычный 10 4 3" xfId="317"/>
    <cellStyle name="Обычный 10 5" xfId="180"/>
    <cellStyle name="Обычный 10 6" xfId="278"/>
    <cellStyle name="Обычный 11" xfId="15"/>
    <cellStyle name="Обычный 11 2" xfId="30"/>
    <cellStyle name="Обычный 11 2 2" xfId="155"/>
    <cellStyle name="Обычный 11 2 2 2" xfId="243"/>
    <cellStyle name="Обычный 11 2 2 3" xfId="386"/>
    <cellStyle name="Обычный 11 2 3" xfId="92"/>
    <cellStyle name="Обычный 11 2 3 2" xfId="339"/>
    <cellStyle name="Обычный 11 2 4" xfId="294"/>
    <cellStyle name="Обычный 11 3" xfId="105"/>
    <cellStyle name="Обычный 11 3 2" xfId="208"/>
    <cellStyle name="Обычный 11 3 3" xfId="350"/>
    <cellStyle name="Обычный 11 4" xfId="57"/>
    <cellStyle name="Обычный 11 4 2" xfId="264"/>
    <cellStyle name="Обычный 11 4 3" xfId="318"/>
    <cellStyle name="Обычный 11 5" xfId="181"/>
    <cellStyle name="Обычный 11 6" xfId="279"/>
    <cellStyle name="Обычный 12" xfId="16"/>
    <cellStyle name="Обычный 12 2" xfId="31"/>
    <cellStyle name="Обычный 12 2 2" xfId="156"/>
    <cellStyle name="Обычный 12 2 2 2" xfId="244"/>
    <cellStyle name="Обычный 12 2 2 3" xfId="387"/>
    <cellStyle name="Обычный 12 2 3" xfId="93"/>
    <cellStyle name="Обычный 12 2 3 2" xfId="340"/>
    <cellStyle name="Обычный 12 2 4" xfId="295"/>
    <cellStyle name="Обычный 12 3" xfId="106"/>
    <cellStyle name="Обычный 12 3 2" xfId="209"/>
    <cellStyle name="Обычный 12 3 3" xfId="351"/>
    <cellStyle name="Обычный 12 4" xfId="58"/>
    <cellStyle name="Обычный 12 4 2" xfId="265"/>
    <cellStyle name="Обычный 12 4 3" xfId="319"/>
    <cellStyle name="Обычный 12 5" xfId="182"/>
    <cellStyle name="Обычный 12 6" xfId="280"/>
    <cellStyle name="Обычный 13" xfId="17"/>
    <cellStyle name="Обычный 13 2" xfId="32"/>
    <cellStyle name="Обычный 13 2 2" xfId="133"/>
    <cellStyle name="Обычный 13 2 3" xfId="296"/>
    <cellStyle name="Обычный 13 3" xfId="107"/>
    <cellStyle name="Обычный 13 3 2" xfId="210"/>
    <cellStyle name="Обычный 13 3 3" xfId="352"/>
    <cellStyle name="Обычный 13 4" xfId="59"/>
    <cellStyle name="Обычный 13 5" xfId="281"/>
    <cellStyle name="Обычный 14" xfId="18"/>
    <cellStyle name="Обычный 14 2" xfId="33"/>
    <cellStyle name="Обычный 14 2 2" xfId="135"/>
    <cellStyle name="Обычный 14 2 3" xfId="297"/>
    <cellStyle name="Обычный 14 3" xfId="108"/>
    <cellStyle name="Обычный 14 3 2" xfId="211"/>
    <cellStyle name="Обычный 14 3 3" xfId="353"/>
    <cellStyle name="Обычный 14 4" xfId="67"/>
    <cellStyle name="Обычный 14 5" xfId="282"/>
    <cellStyle name="Обычный 15" xfId="19"/>
    <cellStyle name="Обычный 15 2" xfId="34"/>
    <cellStyle name="Обычный 15 2 2" xfId="157"/>
    <cellStyle name="Обычный 15 2 2 2" xfId="245"/>
    <cellStyle name="Обычный 15 2 2 3" xfId="388"/>
    <cellStyle name="Обычный 15 2 3" xfId="94"/>
    <cellStyle name="Обычный 15 2 3 2" xfId="341"/>
    <cellStyle name="Обычный 15 2 4" xfId="298"/>
    <cellStyle name="Обычный 15 3" xfId="109"/>
    <cellStyle name="Обычный 15 3 2" xfId="212"/>
    <cellStyle name="Обычный 15 3 3" xfId="354"/>
    <cellStyle name="Обычный 15 4" xfId="73"/>
    <cellStyle name="Обычный 15 4 2" xfId="266"/>
    <cellStyle name="Обычный 15 4 3" xfId="320"/>
    <cellStyle name="Обычный 15 5" xfId="183"/>
    <cellStyle name="Обычный 15 6" xfId="283"/>
    <cellStyle name="Обычный 16" xfId="21"/>
    <cellStyle name="Обычный 16 2" xfId="121"/>
    <cellStyle name="Обычный 16 2 2" xfId="216"/>
    <cellStyle name="Обычный 16 2 3" xfId="358"/>
    <cellStyle name="Обычный 16 3" xfId="285"/>
    <cellStyle name="Обычный 17" xfId="20"/>
    <cellStyle name="Обычный 17 2" xfId="122"/>
    <cellStyle name="Обычный 17 2 2" xfId="359"/>
    <cellStyle name="Обычный 17 3" xfId="284"/>
    <cellStyle name="Обычный 18" xfId="123"/>
    <cellStyle name="Обычный 18 2" xfId="217"/>
    <cellStyle name="Обычный 18 3" xfId="360"/>
    <cellStyle name="Обычный 19" xfId="110"/>
    <cellStyle name="Обычный 2" xfId="2"/>
    <cellStyle name="Обычный 2 2" xfId="22"/>
    <cellStyle name="Обычный 2 2 2" xfId="51"/>
    <cellStyle name="Обычный 2 2 2 2" xfId="86"/>
    <cellStyle name="Обычный 2 2 2 2 2" xfId="149"/>
    <cellStyle name="Обычный 2 2 2 2 2 2" xfId="237"/>
    <cellStyle name="Обычный 2 2 2 2 2 3" xfId="380"/>
    <cellStyle name="Обычный 2 2 2 2 3" xfId="195"/>
    <cellStyle name="Обычный 2 2 2 2 4" xfId="333"/>
    <cellStyle name="Обычный 2 2 2 3" xfId="128"/>
    <cellStyle name="Обычный 2 2 2 3 2" xfId="221"/>
    <cellStyle name="Обычный 2 2 2 3 3" xfId="364"/>
    <cellStyle name="Обычный 2 2 2 4" xfId="161"/>
    <cellStyle name="Обычный 2 2 2 4 2" xfId="258"/>
    <cellStyle name="Обычный 2 2 2 5" xfId="175"/>
    <cellStyle name="Обычный 2 2 2 6" xfId="312"/>
    <cellStyle name="Обычный 2 2 3" xfId="77"/>
    <cellStyle name="Обычный 2 2 3 2" xfId="140"/>
    <cellStyle name="Обычный 2 2 3 2 2" xfId="228"/>
    <cellStyle name="Обычный 2 2 3 2 3" xfId="371"/>
    <cellStyle name="Обычный 2 2 3 3" xfId="187"/>
    <cellStyle name="Обычный 2 2 3 4" xfId="324"/>
    <cellStyle name="Обычный 2 2 4" xfId="117"/>
    <cellStyle name="Обычный 2 2 4 2" xfId="214"/>
    <cellStyle name="Обычный 2 2 4 3" xfId="356"/>
    <cellStyle name="Обычный 2 2 5" xfId="40"/>
    <cellStyle name="Обычный 2 2 5 2" xfId="249"/>
    <cellStyle name="Обычный 2 2 5 3" xfId="303"/>
    <cellStyle name="Обычный 2 2 6" xfId="166"/>
    <cellStyle name="Обычный 2 2 7" xfId="286"/>
    <cellStyle name="Обычный 2 3" xfId="45"/>
    <cellStyle name="Обычный 2 3 2" xfId="55"/>
    <cellStyle name="Обычный 2 3 2 2" xfId="90"/>
    <cellStyle name="Обычный 2 3 2 2 2" xfId="153"/>
    <cellStyle name="Обычный 2 3 2 2 2 2" xfId="241"/>
    <cellStyle name="Обычный 2 3 2 2 2 3" xfId="384"/>
    <cellStyle name="Обычный 2 3 2 2 3" xfId="199"/>
    <cellStyle name="Обычный 2 3 2 2 4" xfId="337"/>
    <cellStyle name="Обычный 2 3 2 3" xfId="132"/>
    <cellStyle name="Обычный 2 3 2 3 2" xfId="224"/>
    <cellStyle name="Обычный 2 3 2 3 3" xfId="367"/>
    <cellStyle name="Обычный 2 3 2 4" xfId="162"/>
    <cellStyle name="Обычный 2 3 2 4 2" xfId="262"/>
    <cellStyle name="Обычный 2 3 2 5" xfId="179"/>
    <cellStyle name="Обычный 2 3 2 6" xfId="316"/>
    <cellStyle name="Обычный 2 3 3" xfId="81"/>
    <cellStyle name="Обычный 2 3 3 2" xfId="144"/>
    <cellStyle name="Обычный 2 3 3 2 2" xfId="232"/>
    <cellStyle name="Обычный 2 3 3 2 3" xfId="375"/>
    <cellStyle name="Обычный 2 3 3 3" xfId="191"/>
    <cellStyle name="Обычный 2 3 3 4" xfId="328"/>
    <cellStyle name="Обычный 2 3 4" xfId="131"/>
    <cellStyle name="Обычный 2 3 4 2" xfId="223"/>
    <cellStyle name="Обычный 2 3 4 3" xfId="366"/>
    <cellStyle name="Обычный 2 3 5" xfId="111"/>
    <cellStyle name="Обычный 2 3 6" xfId="158"/>
    <cellStyle name="Обычный 2 3 6 2" xfId="253"/>
    <cellStyle name="Обычный 2 3 7" xfId="170"/>
    <cellStyle name="Обычный 2 3 8" xfId="307"/>
    <cellStyle name="Обычный 2 4" xfId="48"/>
    <cellStyle name="Обычный 2 4 2" xfId="83"/>
    <cellStyle name="Обычный 2 4 2 2" xfId="146"/>
    <cellStyle name="Обычный 2 4 2 2 2" xfId="234"/>
    <cellStyle name="Обычный 2 4 2 2 3" xfId="377"/>
    <cellStyle name="Обычный 2 4 2 3" xfId="192"/>
    <cellStyle name="Обычный 2 4 2 4" xfId="330"/>
    <cellStyle name="Обычный 2 4 3" xfId="129"/>
    <cellStyle name="Обычный 2 4 3 2" xfId="222"/>
    <cellStyle name="Обычный 2 4 3 3" xfId="365"/>
    <cellStyle name="Обычный 2 4 4" xfId="159"/>
    <cellStyle name="Обычный 2 4 4 2" xfId="255"/>
    <cellStyle name="Обычный 2 4 5" xfId="172"/>
    <cellStyle name="Обычный 2 4 6" xfId="309"/>
    <cellStyle name="Обычный 2 5" xfId="74"/>
    <cellStyle name="Обычный 2 5 2" xfId="137"/>
    <cellStyle name="Обычный 2 5 2 2" xfId="225"/>
    <cellStyle name="Обычный 2 5 2 3" xfId="368"/>
    <cellStyle name="Обычный 2 5 3" xfId="184"/>
    <cellStyle name="Обычный 2 5 4" xfId="321"/>
    <cellStyle name="Обычный 2 6" xfId="96"/>
    <cellStyle name="Обычный 2 6 2" xfId="200"/>
    <cellStyle name="Обычный 2 6 3" xfId="342"/>
    <cellStyle name="Обычный 2 7" xfId="36"/>
    <cellStyle name="Обычный 2 7 2" xfId="246"/>
    <cellStyle name="Обычный 2 7 3" xfId="300"/>
    <cellStyle name="Обычный 2 8" xfId="5"/>
    <cellStyle name="Обычный 2 8 2" xfId="271"/>
    <cellStyle name="Обычный 2 9" xfId="269"/>
    <cellStyle name="Обычный 20" xfId="95"/>
    <cellStyle name="Обычный 21" xfId="35"/>
    <cellStyle name="Обычный 21 2" xfId="267"/>
    <cellStyle name="Обычный 21 3" xfId="299"/>
    <cellStyle name="Обычный 21 4" xfId="163"/>
    <cellStyle name="Обычный 22" xfId="4"/>
    <cellStyle name="Обычный 23" xfId="268"/>
    <cellStyle name="Обычный 3" xfId="6"/>
    <cellStyle name="Обычный 3 2" xfId="23"/>
    <cellStyle name="Обычный 3 2 2" xfId="84"/>
    <cellStyle name="Обычный 3 2 2 2" xfId="147"/>
    <cellStyle name="Обычный 3 2 2 2 2" xfId="235"/>
    <cellStyle name="Обычный 3 2 2 2 3" xfId="378"/>
    <cellStyle name="Обычный 3 2 2 3" xfId="193"/>
    <cellStyle name="Обычный 3 2 2 4" xfId="331"/>
    <cellStyle name="Обычный 3 2 3" xfId="118"/>
    <cellStyle name="Обычный 3 2 3 2" xfId="215"/>
    <cellStyle name="Обычный 3 2 3 3" xfId="357"/>
    <cellStyle name="Обычный 3 2 4" xfId="49"/>
    <cellStyle name="Обычный 3 2 4 2" xfId="256"/>
    <cellStyle name="Обычный 3 2 4 3" xfId="310"/>
    <cellStyle name="Обычный 3 2 5" xfId="173"/>
    <cellStyle name="Обычный 3 2 6" xfId="287"/>
    <cellStyle name="Обычный 3 3" xfId="75"/>
    <cellStyle name="Обычный 3 3 2" xfId="138"/>
    <cellStyle name="Обычный 3 3 2 2" xfId="226"/>
    <cellStyle name="Обычный 3 3 2 3" xfId="369"/>
    <cellStyle name="Обычный 3 3 3" xfId="185"/>
    <cellStyle name="Обычный 3 3 4" xfId="322"/>
    <cellStyle name="Обычный 3 4" xfId="97"/>
    <cellStyle name="Обычный 3 4 2" xfId="201"/>
    <cellStyle name="Обычный 3 4 3" xfId="343"/>
    <cellStyle name="Обычный 3 5" xfId="38"/>
    <cellStyle name="Обычный 3 5 2" xfId="247"/>
    <cellStyle name="Обычный 3 5 3" xfId="301"/>
    <cellStyle name="Обычный 3 6" xfId="164"/>
    <cellStyle name="Обычный 3 7" xfId="272"/>
    <cellStyle name="Обычный 4" xfId="7"/>
    <cellStyle name="Обычный 4 2" xfId="50"/>
    <cellStyle name="Обычный 4 2 2" xfId="85"/>
    <cellStyle name="Обычный 4 2 2 2" xfId="148"/>
    <cellStyle name="Обычный 4 2 2 2 2" xfId="236"/>
    <cellStyle name="Обычный 4 2 2 2 3" xfId="379"/>
    <cellStyle name="Обычный 4 2 2 3" xfId="194"/>
    <cellStyle name="Обычный 4 2 2 4" xfId="332"/>
    <cellStyle name="Обычный 4 2 3" xfId="113"/>
    <cellStyle name="Обычный 4 2 3 2" xfId="213"/>
    <cellStyle name="Обычный 4 2 3 3" xfId="355"/>
    <cellStyle name="Обычный 4 2 4" xfId="160"/>
    <cellStyle name="Обычный 4 2 4 2" xfId="257"/>
    <cellStyle name="Обычный 4 2 5" xfId="174"/>
    <cellStyle name="Обычный 4 2 6" xfId="311"/>
    <cellStyle name="Обычный 4 3" xfId="76"/>
    <cellStyle name="Обычный 4 3 2" xfId="139"/>
    <cellStyle name="Обычный 4 3 2 2" xfId="227"/>
    <cellStyle name="Обычный 4 3 2 3" xfId="370"/>
    <cellStyle name="Обычный 4 3 3" xfId="186"/>
    <cellStyle name="Обычный 4 3 4" xfId="323"/>
    <cellStyle name="Обычный 4 4" xfId="98"/>
    <cellStyle name="Обычный 4 5" xfId="39"/>
    <cellStyle name="Обычный 4 5 2" xfId="248"/>
    <cellStyle name="Обычный 4 5 3" xfId="302"/>
    <cellStyle name="Обычный 4 6" xfId="165"/>
    <cellStyle name="Обычный 5" xfId="9"/>
    <cellStyle name="Обычный 5 2" xfId="24"/>
    <cellStyle name="Обычный 5 2 2" xfId="87"/>
    <cellStyle name="Обычный 5 2 2 2" xfId="150"/>
    <cellStyle name="Обычный 5 2 2 2 2" xfId="238"/>
    <cellStyle name="Обычный 5 2 2 2 3" xfId="381"/>
    <cellStyle name="Обычный 5 2 2 3" xfId="196"/>
    <cellStyle name="Обычный 5 2 2 4" xfId="334"/>
    <cellStyle name="Обычный 5 2 3" xfId="126"/>
    <cellStyle name="Обычный 5 2 3 2" xfId="219"/>
    <cellStyle name="Обычный 5 2 3 3" xfId="362"/>
    <cellStyle name="Обычный 5 2 4" xfId="52"/>
    <cellStyle name="Обычный 5 2 4 2" xfId="259"/>
    <cellStyle name="Обычный 5 2 4 3" xfId="313"/>
    <cellStyle name="Обычный 5 2 5" xfId="176"/>
    <cellStyle name="Обычный 5 2 6" xfId="288"/>
    <cellStyle name="Обычный 5 3" xfId="78"/>
    <cellStyle name="Обычный 5 3 2" xfId="141"/>
    <cellStyle name="Обычный 5 3 2 2" xfId="229"/>
    <cellStyle name="Обычный 5 3 2 3" xfId="372"/>
    <cellStyle name="Обычный 5 3 3" xfId="188"/>
    <cellStyle name="Обычный 5 3 4" xfId="325"/>
    <cellStyle name="Обычный 5 4" xfId="99"/>
    <cellStyle name="Обычный 5 4 2" xfId="202"/>
    <cellStyle name="Обычный 5 4 3" xfId="344"/>
    <cellStyle name="Обычный 5 5" xfId="41"/>
    <cellStyle name="Обычный 5 5 2" xfId="250"/>
    <cellStyle name="Обычный 5 5 3" xfId="304"/>
    <cellStyle name="Обычный 5 6" xfId="167"/>
    <cellStyle name="Обычный 5 7" xfId="273"/>
    <cellStyle name="Обычный 6" xfId="10"/>
    <cellStyle name="Обычный 6 2" xfId="25"/>
    <cellStyle name="Обычный 6 2 2" xfId="88"/>
    <cellStyle name="Обычный 6 2 2 2" xfId="151"/>
    <cellStyle name="Обычный 6 2 2 2 2" xfId="239"/>
    <cellStyle name="Обычный 6 2 2 2 3" xfId="382"/>
    <cellStyle name="Обычный 6 2 2 3" xfId="197"/>
    <cellStyle name="Обычный 6 2 2 4" xfId="335"/>
    <cellStyle name="Обычный 6 2 3" xfId="127"/>
    <cellStyle name="Обычный 6 2 3 2" xfId="220"/>
    <cellStyle name="Обычный 6 2 3 3" xfId="363"/>
    <cellStyle name="Обычный 6 2 4" xfId="53"/>
    <cellStyle name="Обычный 6 2 4 2" xfId="260"/>
    <cellStyle name="Обычный 6 2 4 3" xfId="314"/>
    <cellStyle name="Обычный 6 2 5" xfId="177"/>
    <cellStyle name="Обычный 6 2 6" xfId="289"/>
    <cellStyle name="Обычный 6 3" xfId="79"/>
    <cellStyle name="Обычный 6 3 2" xfId="142"/>
    <cellStyle name="Обычный 6 3 2 2" xfId="230"/>
    <cellStyle name="Обычный 6 3 2 3" xfId="373"/>
    <cellStyle name="Обычный 6 3 3" xfId="189"/>
    <cellStyle name="Обычный 6 3 4" xfId="326"/>
    <cellStyle name="Обычный 6 4" xfId="100"/>
    <cellStyle name="Обычный 6 4 2" xfId="203"/>
    <cellStyle name="Обычный 6 4 3" xfId="345"/>
    <cellStyle name="Обычный 6 5" xfId="43"/>
    <cellStyle name="Обычный 6 5 2" xfId="251"/>
    <cellStyle name="Обычный 6 5 3" xfId="305"/>
    <cellStyle name="Обычный 6 6" xfId="168"/>
    <cellStyle name="Обычный 6 7" xfId="274"/>
    <cellStyle name="Обычный 7" xfId="11"/>
    <cellStyle name="Обычный 7 2" xfId="26"/>
    <cellStyle name="Обычный 7 2 2" xfId="89"/>
    <cellStyle name="Обычный 7 2 2 2" xfId="152"/>
    <cellStyle name="Обычный 7 2 2 2 2" xfId="240"/>
    <cellStyle name="Обычный 7 2 2 2 3" xfId="383"/>
    <cellStyle name="Обычный 7 2 2 3" xfId="198"/>
    <cellStyle name="Обычный 7 2 2 4" xfId="336"/>
    <cellStyle name="Обычный 7 2 3" xfId="125"/>
    <cellStyle name="Обычный 7 2 3 2" xfId="218"/>
    <cellStyle name="Обычный 7 2 3 3" xfId="361"/>
    <cellStyle name="Обычный 7 2 4" xfId="54"/>
    <cellStyle name="Обычный 7 2 4 2" xfId="261"/>
    <cellStyle name="Обычный 7 2 4 3" xfId="315"/>
    <cellStyle name="Обычный 7 2 5" xfId="178"/>
    <cellStyle name="Обычный 7 2 6" xfId="290"/>
    <cellStyle name="Обычный 7 3" xfId="80"/>
    <cellStyle name="Обычный 7 3 2" xfId="143"/>
    <cellStyle name="Обычный 7 3 2 2" xfId="231"/>
    <cellStyle name="Обычный 7 3 2 3" xfId="374"/>
    <cellStyle name="Обычный 7 3 3" xfId="190"/>
    <cellStyle name="Обычный 7 3 4" xfId="327"/>
    <cellStyle name="Обычный 7 4" xfId="101"/>
    <cellStyle name="Обычный 7 4 2" xfId="204"/>
    <cellStyle name="Обычный 7 4 3" xfId="346"/>
    <cellStyle name="Обычный 7 5" xfId="44"/>
    <cellStyle name="Обычный 7 5 2" xfId="252"/>
    <cellStyle name="Обычный 7 5 3" xfId="306"/>
    <cellStyle name="Обычный 7 6" xfId="169"/>
    <cellStyle name="Обычный 7 7" xfId="275"/>
    <cellStyle name="Обычный 8" xfId="12"/>
    <cellStyle name="Обычный 8 2" xfId="27"/>
    <cellStyle name="Обычный 8 2 2" xfId="115"/>
    <cellStyle name="Обычный 8 2 3" xfId="291"/>
    <cellStyle name="Обычный 8 3" xfId="130"/>
    <cellStyle name="Обычный 8 4" xfId="102"/>
    <cellStyle name="Обычный 8 4 2" xfId="205"/>
    <cellStyle name="Обычный 8 4 3" xfId="347"/>
    <cellStyle name="Обычный 8 5" xfId="47"/>
    <cellStyle name="Обычный 8 6" xfId="276"/>
    <cellStyle name="Обычный 9" xfId="13"/>
    <cellStyle name="Обычный 9 2" xfId="28"/>
    <cellStyle name="Обычный 9 2 2" xfId="145"/>
    <cellStyle name="Обычный 9 2 2 2" xfId="233"/>
    <cellStyle name="Обычный 9 2 2 3" xfId="376"/>
    <cellStyle name="Обычный 9 2 3" xfId="116"/>
    <cellStyle name="Обычный 9 2 4" xfId="82"/>
    <cellStyle name="Обычный 9 2 4 2" xfId="329"/>
    <cellStyle name="Обычный 9 2 5" xfId="292"/>
    <cellStyle name="Обычный 9 3" xfId="103"/>
    <cellStyle name="Обычный 9 3 2" xfId="206"/>
    <cellStyle name="Обычный 9 3 3" xfId="348"/>
    <cellStyle name="Обычный 9 4" xfId="46"/>
    <cellStyle name="Обычный 9 4 2" xfId="254"/>
    <cellStyle name="Обычный 9 4 3" xfId="308"/>
    <cellStyle name="Обычный 9 5" xfId="171"/>
    <cellStyle name="Обычный 9 6" xfId="277"/>
    <cellStyle name="Обычный_Списки_1" xfId="1"/>
    <cellStyle name="Пояснение 2" xfId="8"/>
    <cellStyle name="Процентный 2" xfId="119"/>
    <cellStyle name="Финансовый 2" xfId="3"/>
    <cellStyle name="Финансовый 2 2" xfId="120"/>
    <cellStyle name="Финансовый 2 3" xfId="27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30</xdr:col>
      <xdr:colOff>9525</xdr:colOff>
      <xdr:row>50</xdr:row>
      <xdr:rowOff>9525</xdr:rowOff>
    </xdr:to>
    <xdr:pic>
      <xdr:nvPicPr>
        <xdr:cNvPr id="12" name="Рисунок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43500"/>
          <a:ext cx="6213199" cy="5302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BM70"/>
  <sheetViews>
    <sheetView tabSelected="1" zoomScale="115" zoomScaleNormal="115" zoomScalePageLayoutView="115" workbookViewId="0">
      <selection activeCell="F16" sqref="F16:AD16"/>
    </sheetView>
  </sheetViews>
  <sheetFormatPr defaultRowHeight="16.5" x14ac:dyDescent="0.3"/>
  <cols>
    <col min="1" max="2" width="3.140625" style="2" customWidth="1"/>
    <col min="3" max="3" width="2.5703125" style="2" customWidth="1"/>
    <col min="4" max="4" width="3.5703125" style="2" customWidth="1"/>
    <col min="5" max="10" width="3.140625" style="2" customWidth="1"/>
    <col min="11" max="11" width="3" style="2" customWidth="1"/>
    <col min="12" max="30" width="3.140625" style="2" customWidth="1"/>
    <col min="31" max="61" width="3" style="3" customWidth="1"/>
    <col min="62" max="70" width="3" customWidth="1"/>
    <col min="71" max="128" width="3.140625" customWidth="1"/>
  </cols>
  <sheetData>
    <row r="1" spans="1:65" ht="15" customHeight="1" x14ac:dyDescent="0.25">
      <c r="A1" s="153" t="s">
        <v>902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I1" s="3" t="s">
        <v>780</v>
      </c>
    </row>
    <row r="2" spans="1:65" ht="16.5" customHeight="1" x14ac:dyDescent="0.25">
      <c r="A2" s="142" t="s">
        <v>0</v>
      </c>
      <c r="B2" s="142"/>
      <c r="C2" s="142"/>
      <c r="D2" s="140"/>
      <c r="E2" s="140"/>
      <c r="F2" s="140"/>
      <c r="G2" s="140"/>
      <c r="H2" s="140"/>
      <c r="I2" s="140"/>
      <c r="J2" s="140"/>
      <c r="K2" s="140"/>
      <c r="L2" s="142" t="s">
        <v>1</v>
      </c>
      <c r="M2" s="142"/>
      <c r="N2" s="140"/>
      <c r="O2" s="140"/>
      <c r="P2" s="140"/>
      <c r="Q2" s="140"/>
      <c r="R2" s="140"/>
      <c r="S2" s="140"/>
      <c r="T2" s="140"/>
      <c r="U2" s="141" t="s">
        <v>2</v>
      </c>
      <c r="V2" s="141"/>
      <c r="W2" s="141"/>
      <c r="X2" s="140"/>
      <c r="Y2" s="140"/>
      <c r="Z2" s="140"/>
      <c r="AA2" s="140"/>
      <c r="AB2" s="140"/>
      <c r="AC2" s="140"/>
      <c r="AD2" s="140"/>
      <c r="AF2" s="21" t="s">
        <v>36</v>
      </c>
    </row>
    <row r="3" spans="1:65" ht="16.5" customHeight="1" x14ac:dyDescent="0.25">
      <c r="A3" s="141" t="s">
        <v>18</v>
      </c>
      <c r="B3" s="141"/>
      <c r="C3" s="141"/>
      <c r="D3" s="141"/>
      <c r="E3" s="141"/>
      <c r="F3" s="139"/>
      <c r="G3" s="139"/>
      <c r="H3" s="139"/>
      <c r="I3" s="139"/>
      <c r="J3" s="139"/>
      <c r="K3" s="158" t="s">
        <v>19</v>
      </c>
      <c r="L3" s="158"/>
      <c r="M3" s="140"/>
      <c r="N3" s="140"/>
      <c r="O3" s="140"/>
      <c r="P3" s="140"/>
      <c r="Q3" s="140"/>
      <c r="R3" s="58"/>
      <c r="S3" s="141" t="s">
        <v>8</v>
      </c>
      <c r="T3" s="141"/>
      <c r="U3" s="141"/>
      <c r="V3" s="140"/>
      <c r="W3" s="140"/>
      <c r="X3" s="140"/>
      <c r="Y3" s="140"/>
      <c r="Z3" s="140"/>
      <c r="AA3" s="140"/>
      <c r="AB3" s="140"/>
      <c r="AC3" s="140"/>
      <c r="AD3" s="140"/>
      <c r="AF3" s="20" t="s">
        <v>30</v>
      </c>
      <c r="AG3" s="19"/>
      <c r="AH3" s="19"/>
      <c r="AI3" s="19"/>
      <c r="AJ3" s="19"/>
      <c r="AK3" s="19"/>
      <c r="AL3" s="19"/>
      <c r="AM3" s="19"/>
      <c r="AN3" s="19"/>
      <c r="AO3" s="19"/>
      <c r="AP3" s="19"/>
      <c r="AQ3" s="19"/>
      <c r="AR3" s="19"/>
      <c r="AS3" s="19"/>
      <c r="AT3" s="19"/>
    </row>
    <row r="4" spans="1:65" ht="16.5" customHeight="1" x14ac:dyDescent="0.25">
      <c r="A4" s="142" t="s">
        <v>17</v>
      </c>
      <c r="B4" s="142"/>
      <c r="C4" s="142"/>
      <c r="D4" s="142"/>
      <c r="E4" s="140"/>
      <c r="F4" s="140"/>
      <c r="G4" s="140"/>
      <c r="H4" s="140"/>
      <c r="I4" s="140"/>
      <c r="J4" s="140"/>
      <c r="K4" s="140"/>
      <c r="L4" s="140"/>
      <c r="M4" s="140"/>
      <c r="N4" s="140"/>
      <c r="O4" s="140"/>
      <c r="P4" s="140"/>
      <c r="Q4" s="140"/>
      <c r="R4" s="140"/>
      <c r="S4" s="140"/>
      <c r="T4" s="140"/>
      <c r="U4" s="141" t="s">
        <v>9</v>
      </c>
      <c r="V4" s="141"/>
      <c r="W4" s="141"/>
      <c r="X4" s="140"/>
      <c r="Y4" s="140"/>
      <c r="Z4" s="140"/>
      <c r="AA4" s="140"/>
      <c r="AB4" s="140"/>
      <c r="AC4" s="140"/>
      <c r="AD4" s="140"/>
      <c r="AF4" s="3" t="s">
        <v>38</v>
      </c>
      <c r="AR4" s="19"/>
      <c r="AS4" s="19"/>
      <c r="AT4" s="19"/>
    </row>
    <row r="5" spans="1:65" ht="16.5" customHeight="1" x14ac:dyDescent="0.25">
      <c r="A5" s="142" t="s">
        <v>171</v>
      </c>
      <c r="B5" s="142"/>
      <c r="C5" s="142"/>
      <c r="D5" s="142"/>
      <c r="E5" s="142"/>
      <c r="F5" s="140"/>
      <c r="G5" s="140"/>
      <c r="H5" s="140"/>
      <c r="I5" s="140"/>
      <c r="J5" s="140"/>
      <c r="K5" s="140"/>
      <c r="L5" s="140"/>
      <c r="M5" s="140"/>
      <c r="N5" s="140"/>
      <c r="O5" s="140"/>
      <c r="P5" s="140"/>
      <c r="Q5" s="140"/>
      <c r="R5" s="140"/>
      <c r="S5" s="140"/>
      <c r="T5" s="140"/>
      <c r="U5" s="140"/>
      <c r="V5" s="140"/>
      <c r="W5" s="140"/>
      <c r="X5" s="141" t="s">
        <v>172</v>
      </c>
      <c r="Y5" s="141"/>
      <c r="Z5" s="141"/>
      <c r="AA5" s="140"/>
      <c r="AB5" s="140"/>
      <c r="AC5" s="140"/>
      <c r="AD5" s="140"/>
      <c r="AF5" s="3" t="s">
        <v>779</v>
      </c>
    </row>
    <row r="6" spans="1:65" ht="16.5" customHeight="1" x14ac:dyDescent="0.25">
      <c r="A6" s="59" t="s">
        <v>12</v>
      </c>
      <c r="B6" s="59"/>
      <c r="C6" s="59"/>
      <c r="D6" s="60"/>
      <c r="E6" s="140"/>
      <c r="F6" s="140"/>
      <c r="G6" s="140"/>
      <c r="H6" s="140"/>
      <c r="I6" s="140"/>
      <c r="J6" s="151" t="s">
        <v>444</v>
      </c>
      <c r="K6" s="151"/>
      <c r="L6" s="151"/>
      <c r="M6" s="151"/>
      <c r="N6" s="157"/>
      <c r="O6" s="157"/>
      <c r="P6" s="157"/>
      <c r="Q6" s="157"/>
      <c r="R6" s="154" t="s">
        <v>443</v>
      </c>
      <c r="S6" s="154"/>
      <c r="T6" s="154"/>
      <c r="U6" s="154"/>
      <c r="V6" s="154"/>
      <c r="W6" s="140"/>
      <c r="X6" s="140"/>
      <c r="Y6" s="140"/>
      <c r="Z6" s="140"/>
      <c r="AA6" s="140"/>
      <c r="AB6" s="140"/>
      <c r="AC6" s="140"/>
      <c r="AD6" s="140"/>
    </row>
    <row r="7" spans="1:65" ht="16.5" customHeight="1" x14ac:dyDescent="0.25">
      <c r="A7" s="151" t="s">
        <v>778</v>
      </c>
      <c r="B7" s="151"/>
      <c r="C7" s="151"/>
      <c r="D7" s="151"/>
      <c r="E7" s="150"/>
      <c r="F7" s="150"/>
      <c r="G7" s="150"/>
      <c r="H7" s="150"/>
      <c r="I7" s="150"/>
      <c r="J7" s="150"/>
      <c r="K7" s="142" t="s">
        <v>26</v>
      </c>
      <c r="L7" s="142"/>
      <c r="M7" s="142"/>
      <c r="N7" s="142"/>
      <c r="O7" s="142"/>
      <c r="P7" s="140"/>
      <c r="Q7" s="140"/>
      <c r="R7" s="140"/>
      <c r="S7" s="140"/>
      <c r="T7" s="140"/>
      <c r="U7" s="140"/>
      <c r="V7" s="140"/>
      <c r="W7" s="140"/>
      <c r="X7" s="140"/>
      <c r="Y7" s="140"/>
      <c r="Z7" s="140"/>
      <c r="AA7" s="140"/>
      <c r="AB7" s="140"/>
      <c r="AC7" s="140"/>
      <c r="AD7" s="140"/>
      <c r="AF7" s="3" t="s">
        <v>31</v>
      </c>
    </row>
    <row r="8" spans="1:65" ht="15" customHeight="1" x14ac:dyDescent="0.25">
      <c r="A8" s="138" t="s">
        <v>15</v>
      </c>
      <c r="B8" s="138"/>
      <c r="C8" s="138"/>
      <c r="D8" s="138"/>
      <c r="E8" s="138"/>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F8" s="3" t="s">
        <v>792</v>
      </c>
    </row>
    <row r="9" spans="1:65" ht="16.5" customHeight="1" x14ac:dyDescent="0.3">
      <c r="A9" s="140"/>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F9" s="3" t="s">
        <v>161</v>
      </c>
      <c r="BJ9" s="4"/>
      <c r="BK9" s="4"/>
      <c r="BL9" s="4"/>
      <c r="BM9" s="4"/>
    </row>
    <row r="10" spans="1:65" ht="16.5" customHeight="1" x14ac:dyDescent="0.3">
      <c r="A10" s="141" t="s">
        <v>3</v>
      </c>
      <c r="B10" s="141"/>
      <c r="C10" s="141"/>
      <c r="D10" s="141"/>
      <c r="E10" s="141"/>
      <c r="F10" s="140"/>
      <c r="G10" s="140"/>
      <c r="H10" s="140"/>
      <c r="I10" s="140"/>
      <c r="J10" s="140"/>
      <c r="K10" s="140"/>
      <c r="L10" s="140"/>
      <c r="M10" s="140"/>
      <c r="N10" s="140"/>
      <c r="O10" s="140"/>
      <c r="P10" s="140"/>
      <c r="Q10" s="140"/>
      <c r="R10" s="140"/>
      <c r="S10" s="140"/>
      <c r="T10" s="140"/>
      <c r="U10" s="156"/>
      <c r="V10" s="150"/>
      <c r="W10" s="150"/>
      <c r="X10" s="150"/>
      <c r="Y10" s="150"/>
      <c r="Z10" s="150"/>
      <c r="AA10" s="150"/>
      <c r="AB10" s="150"/>
      <c r="AC10" s="150"/>
      <c r="AD10" s="150"/>
      <c r="BJ10" s="4"/>
      <c r="BK10" s="4"/>
      <c r="BL10" s="4"/>
      <c r="BM10" s="4"/>
    </row>
    <row r="11" spans="1:65" ht="16.5" customHeight="1" x14ac:dyDescent="0.3">
      <c r="A11" s="141" t="s">
        <v>10</v>
      </c>
      <c r="B11" s="141"/>
      <c r="C11" s="141"/>
      <c r="D11" s="141"/>
      <c r="E11" s="141"/>
      <c r="F11" s="150"/>
      <c r="G11" s="150"/>
      <c r="H11" s="150"/>
      <c r="I11" s="150"/>
      <c r="J11" s="150"/>
      <c r="K11" s="150"/>
      <c r="L11" s="150"/>
      <c r="M11" s="150"/>
      <c r="N11" s="152" t="s">
        <v>789</v>
      </c>
      <c r="O11" s="152"/>
      <c r="P11" s="152"/>
      <c r="Q11" s="152"/>
      <c r="R11" s="152"/>
      <c r="S11" s="152"/>
      <c r="T11" s="152"/>
      <c r="U11" s="152"/>
      <c r="V11" s="139"/>
      <c r="W11" s="139"/>
      <c r="X11" s="139"/>
      <c r="Y11" s="139"/>
      <c r="Z11" s="139"/>
      <c r="AA11" s="139"/>
      <c r="AB11" s="139"/>
      <c r="AC11" s="139"/>
      <c r="AD11" s="139"/>
      <c r="AF11" s="3" t="s">
        <v>162</v>
      </c>
      <c r="BJ11" s="4"/>
      <c r="BK11" s="4"/>
      <c r="BL11" s="4"/>
      <c r="BM11" s="4"/>
    </row>
    <row r="12" spans="1:65" ht="16.5" customHeight="1" x14ac:dyDescent="0.3">
      <c r="A12" s="141" t="s">
        <v>176</v>
      </c>
      <c r="B12" s="141"/>
      <c r="C12" s="141"/>
      <c r="D12" s="141"/>
      <c r="E12" s="141"/>
      <c r="F12" s="141"/>
      <c r="G12" s="141"/>
      <c r="H12" s="141"/>
      <c r="I12" s="141"/>
      <c r="J12" s="141"/>
      <c r="K12" s="150"/>
      <c r="L12" s="150"/>
      <c r="M12" s="150"/>
      <c r="N12" s="150"/>
      <c r="O12" s="150"/>
      <c r="P12" s="150"/>
      <c r="Q12" s="150"/>
      <c r="R12" s="150"/>
      <c r="S12" s="150"/>
      <c r="T12" s="150"/>
      <c r="U12" s="150"/>
      <c r="V12" s="150"/>
      <c r="W12" s="150"/>
      <c r="X12" s="150"/>
      <c r="Y12" s="150"/>
      <c r="Z12" s="150"/>
      <c r="AA12" s="150"/>
      <c r="AB12" s="150"/>
      <c r="AC12" s="150"/>
      <c r="AD12" s="150"/>
      <c r="BJ12" s="4"/>
      <c r="BK12" s="4"/>
      <c r="BL12" s="4"/>
      <c r="BM12" s="4"/>
    </row>
    <row r="13" spans="1:65" ht="16.5" customHeight="1" x14ac:dyDescent="0.3">
      <c r="A13" s="141" t="s">
        <v>23</v>
      </c>
      <c r="B13" s="141"/>
      <c r="C13" s="141"/>
      <c r="D13" s="141"/>
      <c r="E13" s="141"/>
      <c r="F13" s="141"/>
      <c r="G13" s="141"/>
      <c r="H13" s="141"/>
      <c r="I13" s="141"/>
      <c r="J13" s="141"/>
      <c r="K13" s="141"/>
      <c r="L13" s="141"/>
      <c r="M13" s="140"/>
      <c r="N13" s="140"/>
      <c r="O13" s="141" t="s">
        <v>24</v>
      </c>
      <c r="P13" s="141"/>
      <c r="Q13" s="141"/>
      <c r="R13" s="141"/>
      <c r="S13" s="141"/>
      <c r="T13" s="141"/>
      <c r="U13" s="141"/>
      <c r="V13" s="141"/>
      <c r="W13" s="141"/>
      <c r="X13" s="140"/>
      <c r="Y13" s="140"/>
      <c r="Z13" s="141" t="s">
        <v>11</v>
      </c>
      <c r="AA13" s="141"/>
      <c r="AB13" s="61"/>
      <c r="AC13" s="61"/>
      <c r="AD13" s="61"/>
      <c r="BJ13" s="2"/>
      <c r="BK13" s="2"/>
      <c r="BL13" s="2"/>
      <c r="BM13" s="2"/>
    </row>
    <row r="14" spans="1:65" ht="16.5" customHeight="1" x14ac:dyDescent="0.3">
      <c r="A14" s="141" t="s">
        <v>5</v>
      </c>
      <c r="B14" s="141"/>
      <c r="C14" s="141"/>
      <c r="D14" s="140" t="s">
        <v>639</v>
      </c>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BJ14" s="4"/>
      <c r="BK14" s="4"/>
      <c r="BL14" s="4"/>
      <c r="BM14" s="4"/>
    </row>
    <row r="15" spans="1:65" ht="16.5" customHeight="1" x14ac:dyDescent="0.3">
      <c r="A15" s="143" t="s">
        <v>27</v>
      </c>
      <c r="B15" s="143"/>
      <c r="C15" s="143"/>
      <c r="D15" s="143"/>
      <c r="E15" s="143"/>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2"/>
      <c r="AF15" s="18" t="s">
        <v>32</v>
      </c>
      <c r="AG15" s="18"/>
      <c r="AH15" s="18"/>
      <c r="AI15" s="18"/>
      <c r="AJ15" s="18"/>
      <c r="BJ15" s="4"/>
      <c r="BK15" s="4"/>
      <c r="BL15" s="4"/>
      <c r="BM15" s="4"/>
    </row>
    <row r="16" spans="1:65" ht="16.5" customHeight="1" x14ac:dyDescent="0.3">
      <c r="A16" s="142" t="s">
        <v>13</v>
      </c>
      <c r="B16" s="142"/>
      <c r="C16" s="142"/>
      <c r="D16" s="142"/>
      <c r="E16" s="142"/>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F16" s="15" t="s">
        <v>33</v>
      </c>
      <c r="BJ16" s="4"/>
      <c r="BK16" s="4"/>
      <c r="BL16" s="4"/>
      <c r="BM16" s="4"/>
    </row>
    <row r="17" spans="1:65" ht="16.5" customHeight="1" x14ac:dyDescent="0.3">
      <c r="A17" s="142" t="s">
        <v>4</v>
      </c>
      <c r="B17" s="142"/>
      <c r="C17" s="142"/>
      <c r="D17" s="142"/>
      <c r="E17" s="142"/>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F17" s="3" t="s">
        <v>180</v>
      </c>
      <c r="AG17" s="15"/>
      <c r="AH17" s="15"/>
      <c r="AI17" s="15"/>
      <c r="AJ17" s="15"/>
      <c r="BJ17" s="4"/>
      <c r="BK17" s="4"/>
      <c r="BL17" s="4"/>
      <c r="BM17" s="4"/>
    </row>
    <row r="18" spans="1:65" ht="16.5" customHeight="1" x14ac:dyDescent="0.3">
      <c r="A18" s="141" t="s">
        <v>6</v>
      </c>
      <c r="B18" s="141"/>
      <c r="C18" s="141"/>
      <c r="D18" s="141"/>
      <c r="E18" s="141"/>
      <c r="F18" s="61" t="s">
        <v>20</v>
      </c>
      <c r="G18" s="144"/>
      <c r="H18" s="144"/>
      <c r="I18" s="144"/>
      <c r="J18" s="144"/>
      <c r="K18" s="61" t="s">
        <v>22</v>
      </c>
      <c r="L18" s="61" t="s">
        <v>21</v>
      </c>
      <c r="M18" s="144"/>
      <c r="N18" s="144"/>
      <c r="O18" s="144"/>
      <c r="P18" s="144"/>
      <c r="Q18" s="61" t="s">
        <v>22</v>
      </c>
      <c r="Z18" s="61"/>
      <c r="AA18" s="61"/>
      <c r="AB18" s="61"/>
      <c r="AC18" s="61"/>
      <c r="AD18" s="62"/>
      <c r="AL18" s="11"/>
      <c r="BJ18" s="4"/>
      <c r="BK18" s="4"/>
      <c r="BL18" s="4"/>
      <c r="BM18" s="5"/>
    </row>
    <row r="19" spans="1:65" ht="16.5" customHeight="1" x14ac:dyDescent="0.3">
      <c r="A19" s="141" t="s">
        <v>164</v>
      </c>
      <c r="B19" s="141"/>
      <c r="C19" s="141"/>
      <c r="D19" s="141"/>
      <c r="E19" s="141"/>
      <c r="F19" s="140"/>
      <c r="G19" s="140"/>
      <c r="H19" s="140"/>
      <c r="I19" s="140"/>
      <c r="J19" s="140"/>
      <c r="K19" s="140"/>
      <c r="L19" s="140"/>
      <c r="M19" s="140"/>
      <c r="N19" s="140"/>
      <c r="O19" s="140"/>
      <c r="P19" s="155" t="s">
        <v>173</v>
      </c>
      <c r="Q19" s="155"/>
      <c r="R19" s="155"/>
      <c r="S19" s="155"/>
      <c r="T19" s="155"/>
      <c r="U19" s="155"/>
      <c r="V19" s="155"/>
      <c r="W19" s="155"/>
      <c r="X19" s="155"/>
      <c r="Y19" s="155"/>
      <c r="Z19" s="155"/>
      <c r="AA19" s="140"/>
      <c r="AB19" s="140"/>
      <c r="AC19" s="140"/>
      <c r="AD19" s="140"/>
      <c r="AE19"/>
      <c r="AF19"/>
      <c r="AG19"/>
      <c r="AH19"/>
      <c r="AI19"/>
      <c r="AJ19"/>
      <c r="AK19"/>
      <c r="AL19" s="11"/>
      <c r="BJ19" s="4"/>
      <c r="BK19" s="4"/>
      <c r="BL19" s="4"/>
      <c r="BM19" s="5"/>
    </row>
    <row r="20" spans="1:65" ht="16.5" customHeight="1" x14ac:dyDescent="0.25">
      <c r="A20" s="143" t="s">
        <v>25</v>
      </c>
      <c r="B20" s="143"/>
      <c r="C20" s="143"/>
      <c r="D20" s="143"/>
      <c r="E20" s="143"/>
      <c r="F20" s="161"/>
      <c r="G20" s="161"/>
      <c r="H20" s="161"/>
      <c r="I20" s="161"/>
      <c r="J20" s="161"/>
      <c r="K20" s="161"/>
      <c r="L20" s="162" t="s">
        <v>127</v>
      </c>
      <c r="M20" s="162"/>
      <c r="N20" s="162"/>
      <c r="O20" s="162"/>
      <c r="P20" s="159"/>
      <c r="Q20" s="159"/>
      <c r="R20" s="159"/>
      <c r="S20" s="159"/>
      <c r="T20" s="160" t="s">
        <v>510</v>
      </c>
      <c r="U20" s="160"/>
      <c r="V20" s="160"/>
      <c r="W20" s="160"/>
      <c r="X20" s="159"/>
      <c r="Y20" s="159"/>
      <c r="Z20" s="159"/>
      <c r="AA20" s="159"/>
      <c r="AB20" s="159"/>
      <c r="AC20" s="159"/>
      <c r="AD20" s="159"/>
      <c r="AF20" s="18" t="s">
        <v>34</v>
      </c>
      <c r="AG20" s="18"/>
      <c r="AH20" s="18"/>
      <c r="AI20" s="18"/>
      <c r="AJ20" s="18"/>
      <c r="AK20"/>
      <c r="AL20"/>
      <c r="AM20"/>
      <c r="AN20"/>
      <c r="AO20"/>
      <c r="AP20" s="10"/>
      <c r="AQ20"/>
      <c r="AR20"/>
      <c r="AS20"/>
      <c r="AT20"/>
      <c r="AU20"/>
      <c r="AV20"/>
      <c r="AW20"/>
      <c r="AX20"/>
    </row>
    <row r="21" spans="1:65" s="1" customFormat="1" ht="16.5" customHeight="1" x14ac:dyDescent="0.25">
      <c r="A21" s="142" t="s">
        <v>16</v>
      </c>
      <c r="B21" s="142"/>
      <c r="C21" s="142"/>
      <c r="D21" s="142"/>
      <c r="E21" s="142"/>
      <c r="F21" s="140"/>
      <c r="G21" s="140"/>
      <c r="H21" s="140"/>
      <c r="I21" s="140"/>
      <c r="J21" s="140"/>
      <c r="K21" s="140"/>
      <c r="L21" s="141" t="s">
        <v>418</v>
      </c>
      <c r="M21" s="141"/>
      <c r="N21" s="141"/>
      <c r="O21" s="141"/>
      <c r="P21" s="141"/>
      <c r="Q21" s="141"/>
      <c r="R21" s="141"/>
      <c r="S21" s="141"/>
      <c r="T21" s="140"/>
      <c r="U21" s="140"/>
      <c r="V21" s="140"/>
      <c r="W21" s="140"/>
      <c r="X21" s="140"/>
      <c r="Y21" s="140"/>
      <c r="Z21" s="140"/>
      <c r="AA21" s="140"/>
      <c r="AB21" s="140"/>
      <c r="AC21" s="140"/>
      <c r="AD21" s="140"/>
      <c r="AI21"/>
    </row>
    <row r="22" spans="1:65" s="1" customFormat="1" ht="16.5" customHeight="1" x14ac:dyDescent="0.25">
      <c r="A22" s="142" t="s">
        <v>14</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6"/>
      <c r="AF22" s="6"/>
      <c r="AH22" s="6"/>
      <c r="AI22" s="14"/>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row>
    <row r="23" spans="1:65" s="1" customFormat="1" ht="16.5" customHeight="1" x14ac:dyDescent="0.25">
      <c r="A23" s="142" t="s">
        <v>170</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6"/>
      <c r="AF23" s="6"/>
      <c r="AG23" s="6"/>
      <c r="AH23" s="6"/>
      <c r="AI23" s="14"/>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row>
    <row r="24" spans="1:65" s="1" customFormat="1" ht="16.5" customHeight="1" x14ac:dyDescent="0.25">
      <c r="A24" s="138" t="s">
        <v>422</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6"/>
      <c r="AF24" s="6"/>
      <c r="AG24" s="6"/>
      <c r="AH24" s="6"/>
      <c r="AI24" s="14"/>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row>
    <row r="25" spans="1:65" s="1" customFormat="1" ht="16.5" customHeight="1" x14ac:dyDescent="0.25">
      <c r="A25" s="149" t="s">
        <v>420</v>
      </c>
      <c r="B25" s="149"/>
      <c r="C25" s="149"/>
      <c r="D25" s="149"/>
      <c r="E25" s="149"/>
      <c r="F25" s="140"/>
      <c r="G25" s="140"/>
      <c r="H25" s="59" t="s">
        <v>421</v>
      </c>
      <c r="I25" s="140"/>
      <c r="J25" s="140"/>
      <c r="K25" s="140"/>
      <c r="L25" s="140"/>
      <c r="M25" s="63" t="s">
        <v>509</v>
      </c>
      <c r="N25" s="59"/>
      <c r="O25" s="140"/>
      <c r="P25" s="140"/>
      <c r="Q25" s="140"/>
      <c r="R25" s="140"/>
      <c r="S25" s="140"/>
      <c r="T25" s="140"/>
      <c r="U25" s="140"/>
      <c r="V25" s="140"/>
      <c r="W25" s="140"/>
      <c r="X25" s="140"/>
      <c r="Y25" s="140"/>
      <c r="Z25" s="140"/>
      <c r="AA25" s="140"/>
      <c r="AB25" s="140"/>
      <c r="AC25" s="140"/>
      <c r="AD25" s="140"/>
      <c r="AE25" s="6"/>
      <c r="AF25" s="6"/>
      <c r="AG25" s="6"/>
      <c r="AH25" s="6"/>
      <c r="AI25" s="14"/>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row>
    <row r="26" spans="1:65" s="1" customFormat="1" ht="16.5" customHeight="1" x14ac:dyDescent="0.25">
      <c r="A26" s="146" t="s">
        <v>1746</v>
      </c>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6"/>
      <c r="AF26" s="6"/>
      <c r="AG26" s="6"/>
      <c r="AH26" s="6"/>
      <c r="AI26" s="14"/>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row>
    <row r="27" spans="1:65" s="1" customFormat="1" ht="16.5" customHeight="1" x14ac:dyDescent="0.25">
      <c r="A27" s="146"/>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6"/>
      <c r="AF27" s="6"/>
      <c r="AG27" s="6"/>
      <c r="AH27" s="6"/>
      <c r="AI27" s="14"/>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row>
    <row r="28" spans="1:65" s="1" customFormat="1" ht="16.5" customHeight="1" x14ac:dyDescent="0.25">
      <c r="A28" s="146"/>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6"/>
      <c r="AF28" s="6"/>
      <c r="AG28" s="6"/>
      <c r="AH28" s="6"/>
      <c r="AI28" s="14"/>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row>
    <row r="29" spans="1:65" s="1" customFormat="1" ht="16.5" customHeight="1" x14ac:dyDescent="0.25">
      <c r="A29" s="146"/>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6"/>
      <c r="AF29" s="6"/>
      <c r="AG29" s="6"/>
      <c r="AH29" s="6"/>
      <c r="AI29" s="14"/>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row>
    <row r="30" spans="1:65" s="1" customFormat="1" ht="16.5" customHeight="1" x14ac:dyDescent="0.25">
      <c r="A30" s="1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6"/>
      <c r="AF30" s="6"/>
      <c r="AG30" s="6"/>
      <c r="AH30" s="6"/>
      <c r="AI30" s="14"/>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row>
    <row r="31" spans="1:65" s="1" customFormat="1" ht="16.5" customHeight="1" x14ac:dyDescent="0.25">
      <c r="A31" s="146"/>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6"/>
      <c r="AF31" s="6"/>
      <c r="AG31" s="6"/>
      <c r="AH31" s="6"/>
      <c r="AI31" s="14"/>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row>
    <row r="32" spans="1:65" s="1" customFormat="1" ht="16.5" customHeight="1" x14ac:dyDescent="0.25">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6"/>
      <c r="AF32" s="6"/>
      <c r="AG32" s="6"/>
      <c r="AH32" s="6"/>
      <c r="AI32" s="14"/>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row>
    <row r="33" spans="1:61" s="1" customFormat="1" ht="16.5" customHeight="1" x14ac:dyDescent="0.25">
      <c r="A33" s="1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6"/>
      <c r="AF33" s="6"/>
      <c r="AG33" s="6"/>
      <c r="AH33" s="6"/>
      <c r="AI33" s="14"/>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row>
    <row r="34" spans="1:61" s="1" customFormat="1" ht="16.5" customHeight="1" x14ac:dyDescent="0.25">
      <c r="A34" s="146"/>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6"/>
      <c r="AF34" s="6"/>
      <c r="AG34" s="6"/>
      <c r="AH34" s="6"/>
      <c r="AI34" s="14"/>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row>
    <row r="35" spans="1:61" s="1" customFormat="1" ht="16.5" customHeight="1" x14ac:dyDescent="0.25">
      <c r="A35" s="146"/>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6"/>
      <c r="AF35" s="6"/>
      <c r="AG35" s="6"/>
      <c r="AH35" s="6"/>
      <c r="AI35" s="14"/>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row>
    <row r="36" spans="1:61" s="1" customFormat="1" ht="16.5" customHeight="1" x14ac:dyDescent="0.25">
      <c r="A36" s="146"/>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6"/>
      <c r="AF36" s="6"/>
      <c r="AG36" s="6"/>
      <c r="AH36" s="6"/>
      <c r="AI36" s="14"/>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row>
    <row r="37" spans="1:61" s="1" customFormat="1" ht="16.5" customHeight="1" x14ac:dyDescent="0.25">
      <c r="A37" s="146"/>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6"/>
      <c r="AF37" s="6"/>
      <c r="AG37" s="6"/>
      <c r="AH37" s="6"/>
      <c r="AI37" s="14"/>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row>
    <row r="38" spans="1:61" s="1" customFormat="1" ht="16.5" customHeight="1" x14ac:dyDescent="0.25">
      <c r="A38" s="146"/>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6"/>
      <c r="AF38" s="6"/>
      <c r="AG38" s="6"/>
      <c r="AH38" s="6"/>
      <c r="AI38" s="14"/>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row>
    <row r="39" spans="1:61" s="1" customFormat="1" ht="16.5" customHeight="1" x14ac:dyDescent="0.25">
      <c r="A39" s="146"/>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6"/>
      <c r="AF39" s="6"/>
      <c r="AG39" s="6"/>
      <c r="AH39" s="6"/>
      <c r="AI39" s="14"/>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row>
    <row r="40" spans="1:61" s="1" customFormat="1" ht="16.5" customHeight="1" x14ac:dyDescent="0.25">
      <c r="A40" s="146"/>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6"/>
      <c r="AF40" s="6"/>
      <c r="AG40" s="6"/>
      <c r="AH40" s="6"/>
      <c r="AI40" s="14"/>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row>
    <row r="41" spans="1:61" s="1" customFormat="1" ht="16.5" customHeight="1" x14ac:dyDescent="0.25">
      <c r="A41" s="146"/>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6"/>
      <c r="AF41" s="6"/>
      <c r="AG41" s="6"/>
      <c r="AH41" s="6"/>
      <c r="AI41" s="14"/>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row>
    <row r="42" spans="1:61" s="1" customFormat="1" ht="16.5" customHeight="1" x14ac:dyDescent="0.25">
      <c r="A42" s="146"/>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6"/>
      <c r="AF42" s="6"/>
      <c r="AG42" s="6"/>
      <c r="AH42" s="6"/>
      <c r="AI42" s="14"/>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row>
    <row r="43" spans="1:61" s="1" customFormat="1" ht="16.5" customHeight="1" x14ac:dyDescent="0.25">
      <c r="A43" s="146"/>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6"/>
      <c r="AF43" s="6"/>
      <c r="AG43" s="6"/>
      <c r="AH43" s="6"/>
      <c r="AI43" s="14"/>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row>
    <row r="44" spans="1:61" ht="16.5" customHeight="1" x14ac:dyDescent="0.25">
      <c r="A44" s="146"/>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6"/>
      <c r="AF44" s="6" t="s">
        <v>35</v>
      </c>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row>
    <row r="45" spans="1:61" ht="16.5" customHeight="1" x14ac:dyDescent="0.25">
      <c r="A45" s="146"/>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row>
    <row r="46" spans="1:61" ht="16.5" customHeight="1" x14ac:dyDescent="0.25">
      <c r="A46" s="146"/>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row>
    <row r="47" spans="1:61" ht="16.5" customHeight="1" x14ac:dyDescent="0.25">
      <c r="A47" s="146"/>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6"/>
      <c r="AF47" s="6"/>
      <c r="AG47" s="6"/>
      <c r="AH47" s="6"/>
      <c r="AI47"/>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row>
    <row r="48" spans="1:61" ht="16.5" customHeight="1" x14ac:dyDescent="0.25">
      <c r="A48" s="146"/>
      <c r="B48" s="146"/>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F48" s="3" t="s">
        <v>37</v>
      </c>
      <c r="AI48"/>
    </row>
    <row r="49" spans="1:58" ht="15.75" x14ac:dyDescent="0.25">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7"/>
      <c r="AI49"/>
    </row>
    <row r="50" spans="1:58" ht="26.25" customHeight="1" x14ac:dyDescent="0.25">
      <c r="A50" s="146"/>
      <c r="B50" s="146"/>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F50"/>
      <c r="AG50"/>
      <c r="AH50"/>
      <c r="AI50"/>
      <c r="AJ50"/>
      <c r="AK50"/>
      <c r="AL50"/>
      <c r="AM50"/>
      <c r="AN50"/>
      <c r="AO50"/>
      <c r="AP50"/>
      <c r="AQ50"/>
      <c r="AR50"/>
      <c r="AS50"/>
      <c r="AT50"/>
      <c r="AU50"/>
      <c r="AV50"/>
      <c r="AW50"/>
      <c r="AX50"/>
      <c r="AY50"/>
      <c r="AZ50"/>
      <c r="BA50"/>
      <c r="BB50"/>
      <c r="BC50"/>
      <c r="BD50"/>
      <c r="BE50"/>
      <c r="BF50"/>
    </row>
    <row r="51" spans="1:58" ht="15.75" x14ac:dyDescent="0.25">
      <c r="A51" s="147" t="s">
        <v>7</v>
      </c>
      <c r="B51" s="147"/>
      <c r="C51" s="147"/>
      <c r="D51" s="147"/>
      <c r="E51" s="147"/>
      <c r="F51" s="147"/>
      <c r="G51" s="148"/>
      <c r="H51" s="148"/>
      <c r="I51" s="148"/>
      <c r="J51" s="148"/>
      <c r="K51" s="148"/>
      <c r="L51" s="57" t="s">
        <v>423</v>
      </c>
      <c r="M51" s="57"/>
      <c r="N51" s="57"/>
      <c r="O51" s="57"/>
      <c r="P51" s="57"/>
      <c r="Q51" s="145"/>
      <c r="R51" s="145"/>
      <c r="S51" s="145"/>
      <c r="T51" s="145"/>
      <c r="U51" s="145"/>
      <c r="V51" s="145"/>
      <c r="W51" s="145"/>
      <c r="X51" s="145"/>
      <c r="Y51" s="145"/>
      <c r="Z51" s="145"/>
      <c r="AA51" s="145"/>
      <c r="AB51" s="145"/>
      <c r="AC51" s="145"/>
      <c r="AD51" s="145"/>
      <c r="AE51"/>
      <c r="AF51"/>
      <c r="AG51"/>
      <c r="AH51"/>
      <c r="AI51"/>
      <c r="AJ51"/>
      <c r="AK51"/>
      <c r="AL51"/>
      <c r="AM51"/>
      <c r="AN51"/>
      <c r="AO51"/>
      <c r="AP51"/>
      <c r="AQ51"/>
      <c r="AR51"/>
      <c r="AS51"/>
      <c r="AT51"/>
      <c r="AU51"/>
      <c r="AV51"/>
      <c r="AW51"/>
      <c r="AX51"/>
      <c r="AY51"/>
      <c r="AZ51"/>
      <c r="BA51"/>
      <c r="BB51"/>
      <c r="BC51"/>
      <c r="BD51"/>
      <c r="BE51"/>
      <c r="BF51"/>
    </row>
    <row r="52" spans="1:58" ht="15.75" x14ac:dyDescent="0.2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row>
    <row r="53" spans="1:58" ht="15.75" x14ac:dyDescent="0.2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row>
    <row r="54" spans="1:58" ht="15.75" x14ac:dyDescent="0.2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row>
    <row r="55" spans="1:58" ht="15.75" x14ac:dyDescent="0.2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row>
    <row r="56" spans="1:58" ht="15.75" x14ac:dyDescent="0.2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row>
    <row r="57" spans="1:58" ht="15.75" x14ac:dyDescent="0.2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row>
    <row r="58" spans="1:58" ht="15.75" x14ac:dyDescent="0.25">
      <c r="A58"/>
      <c r="B58"/>
      <c r="C58"/>
      <c r="D58"/>
      <c r="E58"/>
      <c r="F58"/>
      <c r="G58"/>
      <c r="H58"/>
      <c r="I58"/>
      <c r="J58"/>
      <c r="K58"/>
      <c r="L58"/>
      <c r="M58"/>
      <c r="N58"/>
      <c r="O58"/>
      <c r="P58"/>
      <c r="Q58"/>
      <c r="R58"/>
      <c r="S58"/>
      <c r="T58"/>
      <c r="U58"/>
      <c r="V58"/>
      <c r="W58"/>
      <c r="X58"/>
      <c r="Y58"/>
      <c r="Z58"/>
      <c r="AA58"/>
      <c r="AB58"/>
      <c r="AC58"/>
      <c r="AD58"/>
      <c r="AE58" s="16"/>
      <c r="AH58" s="13"/>
    </row>
    <row r="59" spans="1:58" ht="15.75" x14ac:dyDescent="0.25">
      <c r="A59"/>
      <c r="B59"/>
      <c r="C59"/>
      <c r="D59"/>
      <c r="E59"/>
      <c r="F59"/>
      <c r="G59"/>
      <c r="H59"/>
      <c r="I59"/>
      <c r="J59"/>
      <c r="K59"/>
      <c r="L59"/>
      <c r="M59"/>
      <c r="N59"/>
      <c r="O59"/>
      <c r="P59"/>
      <c r="Q59"/>
      <c r="R59"/>
      <c r="S59"/>
      <c r="T59"/>
      <c r="U59"/>
      <c r="V59"/>
      <c r="W59"/>
      <c r="X59"/>
      <c r="Y59"/>
      <c r="Z59"/>
      <c r="AA59"/>
      <c r="AB59"/>
      <c r="AC59"/>
      <c r="AD59"/>
      <c r="AE59" s="16"/>
    </row>
    <row r="60" spans="1:58" ht="15.75" x14ac:dyDescent="0.25">
      <c r="A60"/>
      <c r="B60"/>
      <c r="C60"/>
      <c r="D60"/>
      <c r="E60"/>
      <c r="F60"/>
      <c r="G60"/>
      <c r="H60"/>
      <c r="I60"/>
      <c r="J60"/>
      <c r="K60"/>
      <c r="L60"/>
      <c r="M60"/>
      <c r="N60"/>
      <c r="O60"/>
      <c r="P60"/>
      <c r="Q60"/>
      <c r="R60"/>
      <c r="S60"/>
      <c r="T60"/>
      <c r="U60"/>
      <c r="V60"/>
      <c r="W60"/>
      <c r="X60"/>
      <c r="Y60"/>
      <c r="Z60"/>
      <c r="AA60"/>
      <c r="AB60"/>
      <c r="AC60"/>
      <c r="AD60"/>
      <c r="AE60" s="16"/>
    </row>
    <row r="61" spans="1:58" ht="15.75" x14ac:dyDescent="0.25">
      <c r="A61"/>
      <c r="B61"/>
      <c r="C61"/>
      <c r="D61"/>
      <c r="E61"/>
      <c r="F61"/>
      <c r="G61"/>
      <c r="H61"/>
      <c r="I61"/>
      <c r="J61"/>
      <c r="K61"/>
      <c r="L61"/>
      <c r="M61"/>
      <c r="N61"/>
      <c r="O61"/>
      <c r="P61"/>
      <c r="Q61"/>
      <c r="R61"/>
      <c r="S61"/>
      <c r="T61"/>
      <c r="U61"/>
      <c r="V61"/>
      <c r="W61"/>
      <c r="X61"/>
      <c r="Y61"/>
      <c r="Z61"/>
      <c r="AA61"/>
      <c r="AB61"/>
      <c r="AC61"/>
      <c r="AD61"/>
      <c r="AE61" s="16"/>
    </row>
    <row r="62" spans="1:58" ht="15.75" x14ac:dyDescent="0.25">
      <c r="A62"/>
      <c r="B62"/>
      <c r="C62"/>
      <c r="D62"/>
      <c r="E62"/>
      <c r="F62"/>
      <c r="G62"/>
      <c r="H62"/>
      <c r="I62"/>
      <c r="J62"/>
      <c r="K62"/>
      <c r="L62"/>
      <c r="M62"/>
      <c r="N62"/>
      <c r="O62"/>
      <c r="P62"/>
      <c r="Q62"/>
      <c r="R62"/>
      <c r="S62"/>
      <c r="T62"/>
      <c r="U62"/>
      <c r="V62"/>
      <c r="W62"/>
      <c r="X62"/>
      <c r="Y62"/>
      <c r="Z62"/>
      <c r="AA62"/>
      <c r="AB62"/>
      <c r="AC62"/>
      <c r="AD62"/>
      <c r="AE62" s="16"/>
    </row>
    <row r="63" spans="1:58" ht="15.75" x14ac:dyDescent="0.25">
      <c r="A63"/>
      <c r="B63"/>
      <c r="C63"/>
      <c r="D63"/>
      <c r="E63"/>
      <c r="F63"/>
      <c r="G63"/>
      <c r="H63"/>
      <c r="I63"/>
      <c r="J63"/>
      <c r="K63"/>
      <c r="L63"/>
      <c r="M63"/>
      <c r="N63"/>
      <c r="O63"/>
      <c r="P63"/>
      <c r="Q63"/>
      <c r="R63"/>
      <c r="S63"/>
      <c r="T63"/>
      <c r="U63"/>
      <c r="V63"/>
      <c r="W63"/>
      <c r="X63"/>
      <c r="Y63"/>
      <c r="Z63"/>
      <c r="AA63"/>
      <c r="AB63"/>
      <c r="AC63"/>
      <c r="AD63"/>
      <c r="AE63" s="16"/>
    </row>
    <row r="64" spans="1:58" ht="15.75" x14ac:dyDescent="0.25">
      <c r="A64"/>
      <c r="B64"/>
      <c r="C64"/>
      <c r="D64"/>
      <c r="E64"/>
      <c r="F64"/>
      <c r="G64"/>
      <c r="H64"/>
      <c r="I64"/>
      <c r="J64"/>
      <c r="K64"/>
      <c r="L64"/>
      <c r="M64"/>
      <c r="N64"/>
      <c r="O64"/>
      <c r="P64"/>
      <c r="Q64"/>
      <c r="R64"/>
      <c r="S64"/>
      <c r="T64"/>
      <c r="U64"/>
      <c r="V64"/>
      <c r="W64"/>
      <c r="X64"/>
      <c r="Y64"/>
      <c r="Z64"/>
      <c r="AA64"/>
      <c r="AB64"/>
      <c r="AC64"/>
      <c r="AD64"/>
      <c r="AE64" s="16"/>
    </row>
    <row r="65" spans="1:31" ht="15.75" x14ac:dyDescent="0.25">
      <c r="A65"/>
      <c r="B65"/>
      <c r="C65"/>
      <c r="D65"/>
      <c r="E65"/>
      <c r="F65"/>
      <c r="G65"/>
      <c r="H65"/>
      <c r="I65"/>
      <c r="J65"/>
      <c r="K65"/>
      <c r="L65"/>
      <c r="M65"/>
      <c r="N65"/>
      <c r="O65"/>
      <c r="P65"/>
      <c r="Q65"/>
      <c r="R65"/>
      <c r="S65"/>
      <c r="T65"/>
      <c r="U65"/>
      <c r="V65"/>
      <c r="W65"/>
      <c r="X65"/>
      <c r="Y65"/>
      <c r="Z65"/>
      <c r="AA65"/>
      <c r="AB65"/>
      <c r="AC65"/>
      <c r="AD65"/>
      <c r="AE65" s="16"/>
    </row>
    <row r="66" spans="1:31" ht="15.75" x14ac:dyDescent="0.25">
      <c r="A66"/>
      <c r="B66"/>
      <c r="C66"/>
      <c r="D66"/>
      <c r="E66"/>
      <c r="F66"/>
      <c r="G66"/>
      <c r="H66"/>
      <c r="I66"/>
      <c r="J66"/>
      <c r="K66"/>
      <c r="L66"/>
      <c r="M66"/>
      <c r="N66"/>
      <c r="O66"/>
      <c r="P66"/>
      <c r="Q66"/>
      <c r="R66"/>
      <c r="S66"/>
      <c r="T66"/>
      <c r="U66"/>
      <c r="V66"/>
      <c r="W66"/>
      <c r="X66"/>
      <c r="Y66"/>
      <c r="Z66"/>
      <c r="AA66"/>
      <c r="AB66"/>
      <c r="AC66"/>
      <c r="AD66"/>
      <c r="AE66" s="16"/>
    </row>
    <row r="67" spans="1:31" x14ac:dyDescent="0.3">
      <c r="A67"/>
      <c r="B67"/>
      <c r="C67"/>
      <c r="D67"/>
      <c r="E67"/>
      <c r="F67"/>
      <c r="G67"/>
      <c r="H67"/>
      <c r="I67"/>
      <c r="J67"/>
      <c r="K67"/>
      <c r="L67"/>
      <c r="M67"/>
      <c r="N67"/>
      <c r="O67"/>
      <c r="P67"/>
      <c r="Q67"/>
      <c r="R67"/>
      <c r="S67"/>
      <c r="T67"/>
      <c r="U67"/>
      <c r="V67"/>
      <c r="W67"/>
      <c r="X67"/>
      <c r="Y67"/>
      <c r="Z67"/>
      <c r="AA67"/>
      <c r="AB67"/>
      <c r="AC67"/>
      <c r="AD67"/>
      <c r="AE67" s="8"/>
    </row>
    <row r="68" spans="1:31" x14ac:dyDescent="0.3">
      <c r="A68"/>
      <c r="B68"/>
      <c r="C68"/>
      <c r="D68"/>
      <c r="E68"/>
      <c r="F68"/>
      <c r="G68"/>
      <c r="H68"/>
      <c r="I68"/>
      <c r="J68"/>
      <c r="K68"/>
      <c r="L68"/>
      <c r="M68"/>
      <c r="N68"/>
      <c r="O68"/>
      <c r="P68"/>
      <c r="Q68"/>
      <c r="R68"/>
      <c r="S68"/>
      <c r="T68"/>
      <c r="U68"/>
      <c r="V68"/>
      <c r="W68"/>
      <c r="X68"/>
      <c r="Y68"/>
      <c r="Z68"/>
      <c r="AA68"/>
      <c r="AB68"/>
      <c r="AC68"/>
      <c r="AD68"/>
      <c r="AE68" s="8"/>
    </row>
    <row r="69" spans="1:31" ht="15.75" x14ac:dyDescent="0.25">
      <c r="A69"/>
      <c r="B69"/>
      <c r="C69"/>
      <c r="D69"/>
      <c r="E69"/>
      <c r="F69"/>
      <c r="G69"/>
      <c r="H69"/>
      <c r="I69"/>
      <c r="J69"/>
      <c r="K69"/>
      <c r="L69"/>
      <c r="M69"/>
      <c r="N69"/>
      <c r="O69"/>
      <c r="P69"/>
      <c r="Q69"/>
      <c r="R69"/>
      <c r="S69"/>
      <c r="T69"/>
      <c r="U69"/>
      <c r="V69"/>
      <c r="W69"/>
      <c r="X69"/>
      <c r="Y69"/>
      <c r="Z69"/>
      <c r="AA69"/>
      <c r="AB69"/>
      <c r="AC69"/>
      <c r="AD69"/>
      <c r="AE69" s="7"/>
    </row>
    <row r="70" spans="1:31" ht="15.75" x14ac:dyDescent="0.25">
      <c r="A70"/>
      <c r="B70"/>
      <c r="C70"/>
      <c r="D70"/>
      <c r="E70"/>
      <c r="F70"/>
      <c r="G70"/>
      <c r="H70"/>
      <c r="I70"/>
      <c r="J70"/>
      <c r="K70"/>
      <c r="L70"/>
      <c r="M70"/>
      <c r="N70"/>
      <c r="O70"/>
      <c r="P70"/>
      <c r="Q70"/>
      <c r="R70"/>
      <c r="S70"/>
      <c r="T70"/>
      <c r="U70"/>
      <c r="V70"/>
      <c r="W70"/>
      <c r="X70"/>
      <c r="Y70"/>
      <c r="Z70"/>
      <c r="AA70"/>
      <c r="AB70"/>
      <c r="AC70"/>
      <c r="AD70"/>
      <c r="AE70" s="6"/>
    </row>
  </sheetData>
  <sheetProtection algorithmName="SHA-512" hashValue="tUNzbqolMw/L7ZErXcNjT9HXQ3lcUQGYXNSemQlgZli1aZwX9BSY8ud4oskqpOnOnw0vRGL3JQyssJYEvnXaxA==" saltValue="fcmyBl/W/E9tk4HUCkpumw==" spinCount="100000" sheet="1" objects="1" scenarios="1" selectLockedCells="1"/>
  <customSheetViews>
    <customSheetView guid="{72873BB0-B661-4720-B5B4-2EB8D1878E7C}" scale="115" showPageBreaks="1" fitToPage="1" printArea="1">
      <selection activeCell="G18" sqref="G18:J18"/>
      <pageMargins left="0.39370078740157483" right="0.39370078740157483" top="0.19685039370078741" bottom="0.19685039370078741" header="0.31496062992125984" footer="0.31496062992125984"/>
      <pageSetup paperSize="9" orientation="portrait" r:id="rId1"/>
    </customSheetView>
    <customSheetView guid="{0FEA4E74-1606-4183-BFDB-E3384F70B7E0}" scale="115" fitToPage="1">
      <selection activeCell="G18" sqref="G18:J18"/>
      <pageMargins left="0.39370078740157483" right="0.39370078740157483" top="0.19685039370078741" bottom="0.19685039370078741" header="0.31496062992125984" footer="0.31496062992125984"/>
      <pageSetup paperSize="9" orientation="portrait" r:id="rId2"/>
    </customSheetView>
  </customSheetViews>
  <mergeCells count="83">
    <mergeCell ref="X20:AD20"/>
    <mergeCell ref="T20:W20"/>
    <mergeCell ref="A20:E20"/>
    <mergeCell ref="L21:S21"/>
    <mergeCell ref="F20:K20"/>
    <mergeCell ref="L20:O20"/>
    <mergeCell ref="P20:S20"/>
    <mergeCell ref="A21:E21"/>
    <mergeCell ref="F19:O19"/>
    <mergeCell ref="P19:Z19"/>
    <mergeCell ref="AA19:AD19"/>
    <mergeCell ref="V3:AD3"/>
    <mergeCell ref="S3:U3"/>
    <mergeCell ref="F8:AD8"/>
    <mergeCell ref="P7:AD7"/>
    <mergeCell ref="U10:AD10"/>
    <mergeCell ref="J6:M6"/>
    <mergeCell ref="N6:Q6"/>
    <mergeCell ref="F10:T10"/>
    <mergeCell ref="U4:W4"/>
    <mergeCell ref="X4:AD4"/>
    <mergeCell ref="K3:L3"/>
    <mergeCell ref="A9:AD9"/>
    <mergeCell ref="AA5:AD5"/>
    <mergeCell ref="A1:AD1"/>
    <mergeCell ref="A8:E8"/>
    <mergeCell ref="A4:D4"/>
    <mergeCell ref="D2:K2"/>
    <mergeCell ref="N2:T2"/>
    <mergeCell ref="X2:AD2"/>
    <mergeCell ref="A5:E5"/>
    <mergeCell ref="A2:C2"/>
    <mergeCell ref="U2:W2"/>
    <mergeCell ref="R6:V6"/>
    <mergeCell ref="E4:T4"/>
    <mergeCell ref="A3:E3"/>
    <mergeCell ref="F3:J3"/>
    <mergeCell ref="L2:M2"/>
    <mergeCell ref="M3:Q3"/>
    <mergeCell ref="X5:Z5"/>
    <mergeCell ref="F5:W5"/>
    <mergeCell ref="A12:J12"/>
    <mergeCell ref="K12:AD12"/>
    <mergeCell ref="A7:D7"/>
    <mergeCell ref="E7:J7"/>
    <mergeCell ref="A11:E11"/>
    <mergeCell ref="K7:O7"/>
    <mergeCell ref="A10:E10"/>
    <mergeCell ref="E6:I6"/>
    <mergeCell ref="F11:M11"/>
    <mergeCell ref="N11:U11"/>
    <mergeCell ref="Q51:AD51"/>
    <mergeCell ref="A26:AD50"/>
    <mergeCell ref="A51:F51"/>
    <mergeCell ref="G51:K51"/>
    <mergeCell ref="A16:E16"/>
    <mergeCell ref="A25:E25"/>
    <mergeCell ref="F25:G25"/>
    <mergeCell ref="I25:L25"/>
    <mergeCell ref="O25:AD25"/>
    <mergeCell ref="A17:E17"/>
    <mergeCell ref="F21:K21"/>
    <mergeCell ref="T21:AD21"/>
    <mergeCell ref="A23:AD23"/>
    <mergeCell ref="M18:P18"/>
    <mergeCell ref="F16:AD16"/>
    <mergeCell ref="A18:E18"/>
    <mergeCell ref="A24:AD24"/>
    <mergeCell ref="V11:AD11"/>
    <mergeCell ref="W6:AD6"/>
    <mergeCell ref="Z13:AA13"/>
    <mergeCell ref="M13:N13"/>
    <mergeCell ref="A13:L13"/>
    <mergeCell ref="O13:W13"/>
    <mergeCell ref="A14:C14"/>
    <mergeCell ref="F17:AD17"/>
    <mergeCell ref="D14:AD14"/>
    <mergeCell ref="F15:AD15"/>
    <mergeCell ref="A19:E19"/>
    <mergeCell ref="A22:AD22"/>
    <mergeCell ref="A15:E15"/>
    <mergeCell ref="X13:Y13"/>
    <mergeCell ref="G18:J18"/>
  </mergeCells>
  <dataValidations count="24">
    <dataValidation operator="equal" allowBlank="1" showInputMessage="1" showErrorMessage="1" promptTitle="Индекс" prompt="Введите индекс" sqref="AA5"/>
    <dataValidation allowBlank="1" showInputMessage="1" showErrorMessage="1" promptTitle="Другое" prompt="Должность, не содержащаяся в списке" sqref="U10:AD10"/>
    <dataValidation allowBlank="1" showInputMessage="1" showErrorMessage="1" promptTitle="Адрес" prompt="Введите адрес" sqref="F5"/>
    <dataValidation allowBlank="1" showInputMessage="1" showErrorMessage="1" promptTitle="день.месяц.год" prompt="например - 01.12.2018_x000a_День (точка) Месяц (точка) Год" sqref="G18:J18 M18:P18"/>
    <dataValidation type="list" allowBlank="1" showInputMessage="1" showErrorMessage="1" promptTitle="Специальность" prompt="Для выбора из списка нажмите на стрелочку спарава от поля!" sqref="F17:AD17">
      <formula1>INDIRECT(INDIRECT("Справочники!O" &amp; SUMPRODUCT((УровеньОбразованияСписок=Образование)*ROW(УровеньОбразованияСписок))))</formula1>
    </dataValidation>
    <dataValidation type="list" allowBlank="1" showInputMessage="1" showErrorMessage="1" promptTitle="Должность" prompt="Если вашей должности нет в списке, выберите &quot;другое&quot; и впишите название должности в поле справа." sqref="F10:T10">
      <formula1>ДолжностьСписок</formula1>
    </dataValidation>
    <dataValidation type="list" allowBlank="1" showInputMessage="1" showErrorMessage="1" promptTitle="Вид обучения" prompt="Для выбора из списка нажмите на стрелочку спарава от поля!" sqref="F15:AD15">
      <formula1>ВидОбучения</formula1>
    </dataValidation>
    <dataValidation type="list" allowBlank="1" showInputMessage="1" showErrorMessage="1" promptTitle="Выбор цикла после выб кафедры !" prompt="Для выбора из списка нажмите на стрелочку спарава от поля!" sqref="F16:AD16">
      <formula1>INDIRECT(INDIRECT("Циклы!B" &amp; SUMPRODUCT((Кафедры=Кафедра)*ROW(Кафедры))))</formula1>
    </dataValidation>
    <dataValidation type="list" allowBlank="1" showInputMessage="1" showErrorMessage="1" promptTitle="Форма обучения" prompt="Выберите из списка" sqref="F19:O19">
      <formula1>ФормаОбучения</formula1>
    </dataValidation>
    <dataValidation type="list" allowBlank="1" showInputMessage="1" showErrorMessage="1" sqref="AA19:AD19">
      <formula1>ДлительностьВЧасах</formula1>
    </dataValidation>
    <dataValidation type="list" allowBlank="1" showInputMessage="1" showErrorMessage="1" promptTitle="Место обучения" prompt="Для выбора из списка нажмите на стрелочку спарава от поля!" sqref="F21:K21">
      <formula1>МестоОбучения</formula1>
    </dataValidation>
    <dataValidation allowBlank="1" showInputMessage="1" showErrorMessage="1" promptTitle="День.Месяц.Год" prompt="Например 01.01.1980" sqref="F3:J3"/>
    <dataValidation allowBlank="1" showInputMessage="1" showErrorMessage="1" promptTitle="Не ошибитесь!" prompt="11 цифр_x000a_При ошибке в номере СНИЛС карта регистрации не действительна!" sqref="V3:AD3"/>
    <dataValidation allowBlank="1" showInputMessage="1" showErrorMessage="1" prompt="Наименование организации, почтовый адрес и телефон" sqref="F8:AD8"/>
    <dataValidation type="list" allowBlank="1" showInputMessage="1" showErrorMessage="1" sqref="D14:AD14">
      <formula1>Кафедры</formula1>
    </dataValidation>
    <dataValidation type="list" allowBlank="1" showInputMessage="1" showErrorMessage="1" promptTitle="Пол" prompt="Для выбора из списка нажмите на стрелочку спарава от поля!" sqref="M3:Q3">
      <formula1>ПолСписок</formula1>
    </dataValidation>
    <dataValidation type="list" allowBlank="1" showInputMessage="1" showErrorMessage="1" sqref="N6:Q6">
      <formula1>УровеньОбразованияСписок</formula1>
    </dataValidation>
    <dataValidation type="list" allowBlank="1" showInputMessage="1" showErrorMessage="1" promptTitle="Специальность по диплому" prompt="Только после выбора образования!" sqref="W6:AD6">
      <formula1>INDIRECT(INDIRECT("Справочники!N" &amp; SUMPRODUCT((УровеньОбразованияСписок=Образование)*ROW(УровеньОбразованияСписок))))</formula1>
    </dataValidation>
    <dataValidation type="list" allowBlank="1" showInputMessage="1" showErrorMessage="1" promptTitle="Специальность по  интерн/ординат" prompt="Для выбора из списка нажмите на стрелочку спарава от поля!_x000a_В случае аккредитации специальность не нужно указывать повторно." sqref="P7:AD7">
      <formula1>INDIRECT(INDIRECT("Справочники!O" &amp; SUMPRODUCT((УровеньОбразованияСписок=Образование)*ROW(УровеньОбразованияСписок))))</formula1>
    </dataValidation>
    <dataValidation type="list" allowBlank="1" showInputMessage="1" showErrorMessage="1" prompt="Выберите из списка вид плательщика за обучение" sqref="P20:S20">
      <formula1>ПлательщикСписок</formula1>
    </dataValidation>
    <dataValidation type="textLength" allowBlank="1" showInputMessage="1" showErrorMessage="1" promptTitle="Допустимы только цифры" prompt="введите 10 цифр ИНН организации, которая будет плательщиком по договору об обучении" sqref="X20:AD20">
      <formula1>10</formula1>
      <formula2>10</formula2>
    </dataValidation>
    <dataValidation type="list" allowBlank="1" showInputMessage="1" showErrorMessage="1" promptTitle="Интерн./Ординат./Аккред" prompt="Для выбора из списка нажмите на стрелочку спарава от поля!" sqref="E7:J7">
      <formula1>ИнтернОрдинат</formula1>
    </dataValidation>
    <dataValidation type="list" allowBlank="1" showInputMessage="1" showErrorMessage="1" promptTitle="Способ оплаты" prompt="Для выбора из списка нажмите на стрелочку спарава от поля!" sqref="F20:K20">
      <formula1>СпособОплаты</formula1>
    </dataValidation>
    <dataValidation type="list" allowBlank="1" showInputMessage="1" showErrorMessage="1" promptTitle="Специальность" prompt="Для выбора из списка нажмите на стрелочку спарава от поля!" sqref="K12:AD12">
      <formula1>INDIRECT(INDIRECT("Справочники!O" &amp; SUMPRODUCT((УровеньОбразованияСписок=Образование)*ROW(УровеньОбразованияСписок))))</formula1>
    </dataValidation>
  </dataValidations>
  <pageMargins left="0.39370078740157483" right="0.39370078740157483" top="0.19685039370078741" bottom="0.19685039370078741" header="0.31496062992125984" footer="0.31496062992125984"/>
  <pageSetup paperSize="9" scale="96"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59"/>
  <sheetViews>
    <sheetView view="pageBreakPreview" zoomScale="145" zoomScaleNormal="130" zoomScaleSheetLayoutView="145" zoomScalePageLayoutView="130" workbookViewId="0">
      <selection activeCell="A27" sqref="A27:CI27"/>
    </sheetView>
  </sheetViews>
  <sheetFormatPr defaultColWidth="1" defaultRowHeight="11.25" x14ac:dyDescent="0.25"/>
  <cols>
    <col min="1" max="16384" width="1" style="83"/>
  </cols>
  <sheetData>
    <row r="1" spans="1:88" x14ac:dyDescent="0.25">
      <c r="A1" s="178" t="s">
        <v>1017</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9"/>
      <c r="AX1" s="179"/>
      <c r="AY1" s="179"/>
      <c r="AZ1" s="179"/>
      <c r="BA1" s="179"/>
      <c r="BB1" s="179"/>
      <c r="BC1" s="179"/>
      <c r="BD1" s="179"/>
      <c r="BE1" s="179"/>
      <c r="BF1" s="179"/>
      <c r="BG1" s="179"/>
      <c r="BH1" s="17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row>
    <row r="2" spans="1:88" x14ac:dyDescent="0.25">
      <c r="A2" s="189" t="s">
        <v>903</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row>
    <row r="3" spans="1:88" x14ac:dyDescent="0.25">
      <c r="A3" s="190" t="s">
        <v>904</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c r="CH3" s="190"/>
      <c r="CI3" s="190"/>
      <c r="CJ3" s="190"/>
    </row>
    <row r="4" spans="1:88" ht="12.75" customHeight="1" x14ac:dyDescent="0.25">
      <c r="A4" s="84" t="s">
        <v>905</v>
      </c>
      <c r="BB4" s="86"/>
      <c r="BC4" s="90"/>
      <c r="BD4" s="90"/>
      <c r="BE4" s="90"/>
      <c r="BF4" s="90"/>
      <c r="BG4" s="90"/>
      <c r="BH4" s="90"/>
      <c r="BI4" s="90"/>
      <c r="BJ4" s="90"/>
      <c r="BK4" s="86"/>
      <c r="BL4" s="86"/>
      <c r="BM4" s="86"/>
      <c r="BN4" s="86" t="s">
        <v>1002</v>
      </c>
      <c r="BO4" s="182"/>
      <c r="BP4" s="182"/>
      <c r="BQ4" s="86" t="s">
        <v>1001</v>
      </c>
      <c r="BR4" s="182"/>
      <c r="BS4" s="182"/>
      <c r="BT4" s="182"/>
      <c r="BU4" s="182"/>
      <c r="BV4" s="182"/>
      <c r="BW4" s="182"/>
      <c r="BX4" s="182"/>
      <c r="BY4" s="182"/>
      <c r="BZ4" s="182"/>
      <c r="CA4" s="182"/>
      <c r="CB4" s="182"/>
      <c r="CC4" s="182"/>
      <c r="CD4" s="182"/>
      <c r="CE4" s="182"/>
      <c r="CF4" s="182"/>
      <c r="CG4" s="182"/>
      <c r="CH4" s="183" t="s">
        <v>22</v>
      </c>
      <c r="CI4" s="183"/>
      <c r="CJ4" s="86"/>
    </row>
    <row r="5" spans="1:88" ht="15" customHeight="1" x14ac:dyDescent="0.25">
      <c r="A5" s="181" t="s">
        <v>908</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85"/>
    </row>
    <row r="6" spans="1:88" x14ac:dyDescent="0.25">
      <c r="A6" s="181"/>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85"/>
    </row>
    <row r="7" spans="1:88" x14ac:dyDescent="0.25">
      <c r="A7" s="181"/>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85"/>
    </row>
    <row r="8" spans="1:88" ht="15.75" customHeight="1" x14ac:dyDescent="0.25">
      <c r="A8" s="181"/>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c r="CH8" s="181"/>
      <c r="CI8" s="181"/>
      <c r="CJ8" s="85"/>
    </row>
    <row r="9" spans="1:88" x14ac:dyDescent="0.25">
      <c r="A9" s="183" t="str">
        <f xml:space="preserve"> Фамилия&amp;" "&amp; Имя&amp;" "&amp;Отчество</f>
        <v xml:space="preserve">  </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row>
    <row r="10" spans="1:88" x14ac:dyDescent="0.25">
      <c r="A10" s="193" t="s">
        <v>906</v>
      </c>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row>
    <row r="11" spans="1:88" x14ac:dyDescent="0.25">
      <c r="A11" s="180" t="s">
        <v>907</v>
      </c>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BB11" s="180"/>
      <c r="BC11" s="180"/>
      <c r="BD11" s="180"/>
      <c r="BE11" s="180"/>
      <c r="BF11" s="180"/>
      <c r="BG11" s="180"/>
      <c r="BH11" s="180"/>
      <c r="BI11" s="180"/>
      <c r="BJ11" s="180"/>
      <c r="BK11" s="180"/>
      <c r="BL11" s="180"/>
      <c r="BM11" s="180"/>
      <c r="BN11" s="180"/>
      <c r="BO11" s="180"/>
      <c r="BP11" s="180"/>
      <c r="BQ11" s="180"/>
      <c r="BR11" s="180"/>
      <c r="BS11" s="180"/>
      <c r="BT11" s="180"/>
      <c r="BU11" s="180"/>
      <c r="BV11" s="180"/>
      <c r="BW11" s="180"/>
      <c r="BX11" s="180"/>
      <c r="BY11" s="180"/>
      <c r="BZ11" s="180"/>
      <c r="CA11" s="180"/>
      <c r="CB11" s="180"/>
      <c r="CC11" s="180"/>
      <c r="CD11" s="180"/>
      <c r="CE11" s="180"/>
      <c r="CF11" s="180"/>
      <c r="CG11" s="180"/>
      <c r="CH11" s="180"/>
      <c r="CI11" s="180"/>
      <c r="CJ11" s="180"/>
    </row>
    <row r="12" spans="1:88" x14ac:dyDescent="0.25">
      <c r="A12" s="18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BB12" s="180"/>
      <c r="BC12" s="180"/>
      <c r="BD12" s="180"/>
      <c r="BE12" s="180"/>
      <c r="BF12" s="180"/>
      <c r="BG12" s="180"/>
      <c r="BH12" s="180"/>
      <c r="BI12" s="180"/>
      <c r="BJ12" s="180"/>
      <c r="BK12" s="180"/>
      <c r="BL12" s="180"/>
      <c r="BM12" s="180"/>
      <c r="BN12" s="180"/>
      <c r="BO12" s="180"/>
      <c r="BP12" s="180"/>
      <c r="BQ12" s="180"/>
      <c r="BR12" s="180"/>
      <c r="BS12" s="180"/>
      <c r="BT12" s="180"/>
      <c r="BU12" s="180"/>
      <c r="BV12" s="180"/>
      <c r="BW12" s="180"/>
      <c r="BX12" s="180"/>
      <c r="BY12" s="180"/>
      <c r="BZ12" s="180"/>
      <c r="CA12" s="180"/>
      <c r="CB12" s="180"/>
      <c r="CC12" s="180"/>
      <c r="CD12" s="180"/>
      <c r="CE12" s="180"/>
      <c r="CF12" s="180"/>
      <c r="CG12" s="180"/>
      <c r="CH12" s="180"/>
      <c r="CI12" s="180"/>
      <c r="CJ12" s="180"/>
    </row>
    <row r="13" spans="1:88" x14ac:dyDescent="0.25">
      <c r="A13" s="185" t="s">
        <v>909</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c r="CD13" s="185"/>
      <c r="CE13" s="185"/>
      <c r="CF13" s="185"/>
      <c r="CG13" s="185"/>
      <c r="CH13" s="185"/>
      <c r="CI13" s="185"/>
      <c r="CJ13" s="86"/>
    </row>
    <row r="14" spans="1:88" x14ac:dyDescent="0.25">
      <c r="A14" s="191" t="s">
        <v>911</v>
      </c>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1"/>
      <c r="BI14" s="191"/>
      <c r="BJ14" s="191"/>
      <c r="BK14" s="191"/>
      <c r="BL14" s="191"/>
      <c r="BM14" s="191"/>
      <c r="BN14" s="191"/>
      <c r="BO14" s="191"/>
      <c r="BP14" s="191"/>
      <c r="BQ14" s="191"/>
      <c r="BR14" s="191"/>
      <c r="BS14" s="191"/>
      <c r="BT14" s="191"/>
      <c r="BU14" s="191"/>
      <c r="BV14" s="191"/>
      <c r="BW14" s="191"/>
      <c r="BX14" s="191"/>
      <c r="BY14" s="191"/>
      <c r="BZ14" s="191"/>
      <c r="CA14" s="191"/>
      <c r="CB14" s="191"/>
      <c r="CC14" s="191"/>
      <c r="CD14" s="191"/>
      <c r="CE14" s="191"/>
      <c r="CF14" s="191"/>
      <c r="CG14" s="191"/>
      <c r="CH14" s="191"/>
      <c r="CI14" s="191"/>
      <c r="CJ14" s="86"/>
    </row>
    <row r="15" spans="1:88" x14ac:dyDescent="0.25">
      <c r="A15" s="192" t="str">
        <f xml:space="preserve"> IF(Вид_обучения="","",Вид_обучения)</f>
        <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86"/>
    </row>
    <row r="16" spans="1:88" x14ac:dyDescent="0.25">
      <c r="A16" s="188" t="s">
        <v>910</v>
      </c>
      <c r="B16" s="188"/>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188"/>
      <c r="BF16" s="188"/>
      <c r="BG16" s="188"/>
      <c r="BH16" s="188"/>
      <c r="BI16" s="188"/>
      <c r="BJ16" s="188"/>
      <c r="BK16" s="188"/>
      <c r="BL16" s="188"/>
      <c r="BM16" s="188"/>
      <c r="BN16" s="188"/>
      <c r="BO16" s="188"/>
      <c r="BP16" s="188"/>
      <c r="BQ16" s="188"/>
      <c r="BR16" s="188"/>
      <c r="BS16" s="188"/>
      <c r="BT16" s="188"/>
      <c r="BU16" s="188"/>
      <c r="BV16" s="188"/>
      <c r="BW16" s="188"/>
      <c r="BX16" s="188"/>
      <c r="BY16" s="188"/>
      <c r="BZ16" s="188"/>
      <c r="CA16" s="188"/>
      <c r="CB16" s="188"/>
      <c r="CC16" s="188"/>
      <c r="CD16" s="188"/>
      <c r="CE16" s="188"/>
      <c r="CF16" s="188"/>
      <c r="CG16" s="188"/>
      <c r="CH16" s="188"/>
      <c r="CI16" s="188"/>
      <c r="CJ16" s="86"/>
    </row>
    <row r="17" spans="1:88" x14ac:dyDescent="0.25">
      <c r="A17" s="181" t="s">
        <v>912</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86"/>
    </row>
    <row r="18" spans="1:88" x14ac:dyDescent="0.25">
      <c r="A18" s="183" t="str">
        <f>IF(Название_цикла="","",Название_цикла)</f>
        <v/>
      </c>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c r="BN18" s="183"/>
      <c r="BO18" s="183"/>
      <c r="BP18" s="183"/>
      <c r="BQ18" s="183"/>
      <c r="BR18" s="183"/>
      <c r="BS18" s="183"/>
      <c r="BT18" s="183"/>
      <c r="BU18" s="183"/>
      <c r="BV18" s="183"/>
      <c r="BW18" s="183"/>
      <c r="BX18" s="183"/>
      <c r="BY18" s="183"/>
      <c r="BZ18" s="183"/>
      <c r="CA18" s="183"/>
      <c r="CB18" s="183"/>
      <c r="CC18" s="183"/>
      <c r="CD18" s="183"/>
      <c r="CE18" s="183"/>
      <c r="CF18" s="183"/>
      <c r="CG18" s="183"/>
      <c r="CH18" s="183"/>
      <c r="CI18" s="183"/>
      <c r="CJ18" s="86"/>
    </row>
    <row r="19" spans="1:88" x14ac:dyDescent="0.25">
      <c r="A19" s="184" t="s">
        <v>913</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86"/>
    </row>
    <row r="20" spans="1:88" x14ac:dyDescent="0.25">
      <c r="A20" s="185" t="s">
        <v>42</v>
      </c>
      <c r="B20" s="185"/>
      <c r="C20" s="185"/>
      <c r="D20" s="185"/>
      <c r="E20" s="185"/>
      <c r="F20" s="185"/>
      <c r="G20" s="185"/>
      <c r="H20" s="185"/>
      <c r="I20" s="183" t="str">
        <f xml:space="preserve"> IF(Кафедра ="","",Кафедра)</f>
        <v>стоматологии ФДПО</v>
      </c>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3"/>
      <c r="BN20" s="183"/>
      <c r="BO20" s="183"/>
      <c r="BP20" s="183"/>
      <c r="BQ20" s="183"/>
      <c r="BR20" s="183"/>
      <c r="BS20" s="183"/>
      <c r="BT20" s="183"/>
      <c r="BU20" s="183"/>
      <c r="BV20" s="183"/>
      <c r="BW20" s="183"/>
      <c r="BX20" s="183"/>
      <c r="BY20" s="183"/>
      <c r="BZ20" s="183"/>
      <c r="CA20" s="183"/>
      <c r="CB20" s="183"/>
      <c r="CC20" s="183"/>
      <c r="CD20" s="183"/>
      <c r="CE20" s="183"/>
      <c r="CF20" s="183"/>
      <c r="CG20" s="183"/>
      <c r="CH20" s="183"/>
      <c r="CI20" s="183"/>
      <c r="CJ20" s="86"/>
    </row>
    <row r="21" spans="1:88" x14ac:dyDescent="0.25">
      <c r="A21" s="86"/>
      <c r="B21" s="86"/>
      <c r="C21" s="86"/>
      <c r="D21" s="86"/>
      <c r="E21" s="86"/>
      <c r="F21" s="86"/>
      <c r="G21" s="86"/>
      <c r="H21" s="86"/>
      <c r="I21" s="188" t="s">
        <v>914</v>
      </c>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8"/>
      <c r="BP21" s="188"/>
      <c r="BQ21" s="188"/>
      <c r="BR21" s="188"/>
      <c r="BS21" s="188"/>
      <c r="BT21" s="188"/>
      <c r="BU21" s="188"/>
      <c r="BV21" s="188"/>
      <c r="BW21" s="188"/>
      <c r="BX21" s="188"/>
      <c r="BY21" s="188"/>
      <c r="BZ21" s="188"/>
      <c r="CA21" s="188"/>
      <c r="CB21" s="188"/>
      <c r="CC21" s="188"/>
      <c r="CD21" s="188"/>
      <c r="CE21" s="188"/>
      <c r="CF21" s="188"/>
      <c r="CG21" s="188"/>
      <c r="CH21" s="188"/>
      <c r="CI21" s="188"/>
      <c r="CJ21" s="86"/>
    </row>
    <row r="22" spans="1:88" ht="11.25" customHeight="1" x14ac:dyDescent="0.25">
      <c r="A22" s="180" t="s">
        <v>915</v>
      </c>
      <c r="B22" s="180"/>
      <c r="C22" s="180"/>
      <c r="D22" s="180"/>
      <c r="E22" s="180"/>
      <c r="F22" s="180"/>
      <c r="G22" s="180"/>
      <c r="H22" s="180"/>
      <c r="I22" s="180"/>
      <c r="J22" s="180"/>
      <c r="K22" s="180"/>
      <c r="L22" s="180"/>
      <c r="M22" s="180"/>
      <c r="N22" s="180"/>
      <c r="O22" s="180"/>
      <c r="P22" s="180"/>
      <c r="Q22" s="180"/>
      <c r="R22" s="180"/>
      <c r="S22" s="180"/>
      <c r="T22" s="180"/>
      <c r="U22" s="180"/>
      <c r="V22" s="180"/>
      <c r="W22" s="183" t="str">
        <f>"« "&amp;IF(Начало_обучения="","   ",TEXT(Начало_обучения,"дд"))&amp;" »"</f>
        <v>«     »</v>
      </c>
      <c r="X22" s="183"/>
      <c r="Y22" s="183"/>
      <c r="Z22" s="183"/>
      <c r="AA22" s="183" t="str">
        <f ca="1">IF(Начало_обучения="","   ",INDIRECT("Справочники!Q"&amp;(MONTH(Начало_обучения)+1)))</f>
        <v xml:space="preserve">   </v>
      </c>
      <c r="AB22" s="183"/>
      <c r="AC22" s="183"/>
      <c r="AD22" s="183"/>
      <c r="AE22" s="183"/>
      <c r="AF22" s="183"/>
      <c r="AG22" s="183"/>
      <c r="AH22" s="183"/>
      <c r="AI22" s="183"/>
      <c r="AJ22" s="183"/>
      <c r="AK22" s="183"/>
      <c r="AL22" s="183"/>
      <c r="AM22" s="183"/>
      <c r="AN22" s="183"/>
      <c r="AO22" s="183"/>
      <c r="AP22" s="183"/>
      <c r="AQ22" s="183"/>
      <c r="AR22" s="183"/>
      <c r="AS22" s="183" t="str">
        <f>IF(Начало_обучения=""," 20  ",YEAR(Начало_обучения))&amp;" г."</f>
        <v xml:space="preserve"> 20   г.</v>
      </c>
      <c r="AT22" s="183"/>
      <c r="AU22" s="183"/>
      <c r="AV22" s="183"/>
      <c r="AW22" s="183"/>
      <c r="AX22" s="187" t="s">
        <v>21</v>
      </c>
      <c r="AY22" s="187"/>
      <c r="AZ22" s="183" t="str">
        <f>"« "&amp;IF(Конец_обучения="","   ",TEXT(Конец_обучения,"дд"))&amp;" »"</f>
        <v>«     »</v>
      </c>
      <c r="BA22" s="183"/>
      <c r="BB22" s="183"/>
      <c r="BC22" s="183"/>
      <c r="BD22" s="183" t="str">
        <f ca="1">IF(Конец_обучения="","   ",INDIRECT("Справочники!Q"&amp;(MONTH(Конец_обучения)+1)))</f>
        <v xml:space="preserve">   </v>
      </c>
      <c r="BE22" s="183"/>
      <c r="BF22" s="183"/>
      <c r="BG22" s="183"/>
      <c r="BH22" s="183"/>
      <c r="BI22" s="183"/>
      <c r="BJ22" s="183"/>
      <c r="BK22" s="183"/>
      <c r="BL22" s="183"/>
      <c r="BM22" s="183"/>
      <c r="BN22" s="183"/>
      <c r="BO22" s="183"/>
      <c r="BP22" s="183"/>
      <c r="BQ22" s="183"/>
      <c r="BR22" s="183"/>
      <c r="BS22" s="183"/>
      <c r="BT22" s="183"/>
      <c r="BU22" s="183"/>
      <c r="BV22" s="183" t="str">
        <f>IF(Конец_обучения="","20   ",YEAR(Конец_обучения))&amp;" г."</f>
        <v>20    г.</v>
      </c>
      <c r="BW22" s="183"/>
      <c r="BX22" s="183"/>
      <c r="BY22" s="183"/>
      <c r="BZ22" s="183"/>
      <c r="CA22" s="86"/>
      <c r="CB22" s="86"/>
      <c r="CC22" s="86"/>
      <c r="CD22" s="86"/>
      <c r="CE22" s="86"/>
      <c r="CF22" s="86"/>
      <c r="CG22" s="86"/>
      <c r="CH22" s="86"/>
      <c r="CI22" s="86"/>
      <c r="CJ22" s="86"/>
    </row>
    <row r="23" spans="1:88" ht="11.25" customHeight="1" x14ac:dyDescent="0.25">
      <c r="A23" s="180" t="s">
        <v>916</v>
      </c>
      <c r="B23" s="180"/>
      <c r="C23" s="180"/>
      <c r="D23" s="180"/>
      <c r="E23" s="180"/>
      <c r="F23" s="180"/>
      <c r="G23" s="180"/>
      <c r="H23" s="180"/>
      <c r="I23" s="180"/>
      <c r="J23" s="180"/>
      <c r="K23" s="180"/>
      <c r="L23" s="180"/>
      <c r="M23" s="180"/>
      <c r="N23" s="183" t="str">
        <f xml:space="preserve"> IF(Очн_дистанционн="","",Очн_дистанционн)</f>
        <v/>
      </c>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183"/>
      <c r="BI23" s="183"/>
      <c r="BJ23" s="183"/>
      <c r="BK23" s="183"/>
      <c r="BL23" s="183"/>
      <c r="BM23" s="183"/>
      <c r="BN23" s="183"/>
      <c r="BO23" s="183"/>
      <c r="BP23" s="183"/>
      <c r="BQ23" s="183"/>
      <c r="BR23" s="183"/>
      <c r="BS23" s="183"/>
      <c r="BT23" s="183"/>
      <c r="BU23" s="183"/>
      <c r="BV23" s="183"/>
      <c r="BW23" s="183"/>
      <c r="BX23" s="183"/>
      <c r="BY23" s="183"/>
      <c r="BZ23" s="183"/>
      <c r="CA23" s="86"/>
      <c r="CB23" s="86"/>
      <c r="CC23" s="86"/>
      <c r="CD23" s="86"/>
      <c r="CE23" s="86"/>
      <c r="CF23" s="86"/>
      <c r="CG23" s="86"/>
      <c r="CH23" s="86"/>
      <c r="CI23" s="86"/>
      <c r="CJ23" s="86"/>
    </row>
    <row r="24" spans="1:88" ht="11.25" customHeight="1" x14ac:dyDescent="0.25">
      <c r="A24" s="86"/>
      <c r="B24" s="86"/>
      <c r="C24" s="86"/>
      <c r="D24" s="86"/>
      <c r="E24" s="86"/>
      <c r="F24" s="86"/>
      <c r="G24" s="86"/>
      <c r="H24" s="86"/>
      <c r="I24" s="86"/>
      <c r="J24" s="184" t="s">
        <v>917</v>
      </c>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184"/>
      <c r="BG24" s="184"/>
      <c r="BH24" s="184"/>
      <c r="BI24" s="184"/>
      <c r="BJ24" s="184"/>
      <c r="BK24" s="184"/>
      <c r="BL24" s="184"/>
      <c r="BM24" s="184"/>
      <c r="BN24" s="184"/>
      <c r="BO24" s="184"/>
      <c r="BP24" s="184"/>
      <c r="BQ24" s="184"/>
      <c r="BR24" s="184"/>
      <c r="BS24" s="184"/>
      <c r="BT24" s="184"/>
      <c r="BU24" s="184"/>
      <c r="BV24" s="184"/>
      <c r="BW24" s="184"/>
      <c r="BX24" s="184"/>
      <c r="BY24" s="184"/>
      <c r="BZ24" s="184"/>
      <c r="CA24" s="184"/>
      <c r="CB24" s="184"/>
      <c r="CC24" s="88"/>
      <c r="CD24" s="86"/>
      <c r="CE24" s="86"/>
      <c r="CF24" s="86"/>
      <c r="CG24" s="86"/>
      <c r="CH24" s="86"/>
      <c r="CI24" s="86"/>
      <c r="CJ24" s="86"/>
    </row>
    <row r="25" spans="1:88" x14ac:dyDescent="0.25">
      <c r="A25" s="181" t="s">
        <v>918</v>
      </c>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c r="BP25" s="181"/>
      <c r="BQ25" s="181"/>
      <c r="BR25" s="181"/>
      <c r="BS25" s="181"/>
      <c r="BT25" s="181"/>
      <c r="BU25" s="181"/>
      <c r="BV25" s="181"/>
      <c r="BW25" s="181"/>
      <c r="BX25" s="181"/>
      <c r="BY25" s="181"/>
      <c r="BZ25" s="181"/>
      <c r="CA25" s="181"/>
      <c r="CB25" s="181"/>
      <c r="CC25" s="181"/>
      <c r="CD25" s="181"/>
      <c r="CE25" s="181"/>
      <c r="CF25" s="181"/>
      <c r="CG25" s="181"/>
      <c r="CH25" s="181"/>
      <c r="CI25" s="181"/>
      <c r="CJ25" s="86"/>
    </row>
    <row r="26" spans="1:88" x14ac:dyDescent="0.25">
      <c r="A26" s="181"/>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c r="BK26" s="181"/>
      <c r="BL26" s="181"/>
      <c r="BM26" s="181"/>
      <c r="BN26" s="181"/>
      <c r="BO26" s="181"/>
      <c r="BP26" s="181"/>
      <c r="BQ26" s="181"/>
      <c r="BR26" s="181"/>
      <c r="BS26" s="181"/>
      <c r="BT26" s="181"/>
      <c r="BU26" s="181"/>
      <c r="BV26" s="181"/>
      <c r="BW26" s="181"/>
      <c r="BX26" s="181"/>
      <c r="BY26" s="181"/>
      <c r="BZ26" s="181"/>
      <c r="CA26" s="181"/>
      <c r="CB26" s="181"/>
      <c r="CC26" s="181"/>
      <c r="CD26" s="181"/>
      <c r="CE26" s="181"/>
      <c r="CF26" s="181"/>
      <c r="CG26" s="181"/>
      <c r="CH26" s="181"/>
      <c r="CI26" s="181"/>
      <c r="CJ26" s="86"/>
    </row>
    <row r="27" spans="1:88" x14ac:dyDescent="0.25">
      <c r="A27" s="185" t="s">
        <v>919</v>
      </c>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c r="BG27" s="185"/>
      <c r="BH27" s="185"/>
      <c r="BI27" s="185"/>
      <c r="BJ27" s="185"/>
      <c r="BK27" s="185"/>
      <c r="BL27" s="185"/>
      <c r="BM27" s="185"/>
      <c r="BN27" s="185"/>
      <c r="BO27" s="185"/>
      <c r="BP27" s="185"/>
      <c r="BQ27" s="185"/>
      <c r="BR27" s="185"/>
      <c r="BS27" s="185"/>
      <c r="BT27" s="185"/>
      <c r="BU27" s="185"/>
      <c r="BV27" s="185"/>
      <c r="BW27" s="185"/>
      <c r="BX27" s="185"/>
      <c r="BY27" s="185"/>
      <c r="BZ27" s="185"/>
      <c r="CA27" s="185"/>
      <c r="CB27" s="185"/>
      <c r="CC27" s="185"/>
      <c r="CD27" s="185"/>
      <c r="CE27" s="185"/>
      <c r="CF27" s="185"/>
      <c r="CG27" s="185"/>
      <c r="CH27" s="185"/>
      <c r="CI27" s="185"/>
      <c r="CJ27" s="86"/>
    </row>
    <row r="28" spans="1:88" x14ac:dyDescent="0.25">
      <c r="A28" s="186" t="s">
        <v>920</v>
      </c>
      <c r="B28" s="186"/>
      <c r="C28" s="186"/>
      <c r="D28" s="186"/>
      <c r="E28" s="186"/>
      <c r="F28" s="186"/>
      <c r="G28" s="186"/>
      <c r="H28" s="186"/>
      <c r="I28" s="186"/>
      <c r="J28" s="186"/>
      <c r="K28" s="186"/>
      <c r="L28" s="186"/>
      <c r="M28" s="186"/>
      <c r="N28" s="186"/>
      <c r="O28" s="186"/>
      <c r="P28" s="186"/>
      <c r="Q28" s="186"/>
      <c r="R28" s="89"/>
      <c r="S28" s="89"/>
      <c r="T28" s="89"/>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c r="CA28" s="187"/>
      <c r="CB28" s="187"/>
      <c r="CC28" s="187"/>
      <c r="CD28" s="187"/>
      <c r="CE28" s="86"/>
      <c r="CF28" s="86"/>
      <c r="CG28" s="86"/>
      <c r="CH28" s="86"/>
      <c r="CI28" s="86"/>
      <c r="CJ28" s="86"/>
    </row>
    <row r="29" spans="1:88" x14ac:dyDescent="0.25">
      <c r="A29" s="181" t="s">
        <v>921</v>
      </c>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181"/>
      <c r="BS29" s="181"/>
      <c r="BT29" s="181"/>
      <c r="BU29" s="181"/>
      <c r="BV29" s="181"/>
      <c r="BW29" s="181"/>
      <c r="BX29" s="181"/>
      <c r="BY29" s="181"/>
      <c r="BZ29" s="181"/>
      <c r="CA29" s="181"/>
      <c r="CB29" s="181"/>
      <c r="CC29" s="181"/>
      <c r="CD29" s="181"/>
      <c r="CE29" s="181"/>
      <c r="CF29" s="181"/>
      <c r="CG29" s="181"/>
      <c r="CH29" s="181"/>
      <c r="CI29" s="181"/>
      <c r="CJ29" s="86"/>
    </row>
    <row r="30" spans="1:88" x14ac:dyDescent="0.25">
      <c r="A30" s="181"/>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86"/>
    </row>
    <row r="31" spans="1:88" x14ac:dyDescent="0.25">
      <c r="A31" s="181" t="s">
        <v>922</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1"/>
      <c r="BL31" s="181"/>
      <c r="BM31" s="181"/>
      <c r="BN31" s="181"/>
      <c r="BO31" s="181"/>
      <c r="BP31" s="181"/>
      <c r="BQ31" s="181"/>
      <c r="BR31" s="181"/>
      <c r="BS31" s="181"/>
      <c r="BT31" s="181"/>
      <c r="BU31" s="181"/>
      <c r="BV31" s="181"/>
      <c r="BW31" s="181"/>
      <c r="BX31" s="181"/>
      <c r="BY31" s="181"/>
      <c r="BZ31" s="181"/>
      <c r="CA31" s="181"/>
      <c r="CB31" s="181"/>
      <c r="CC31" s="181"/>
      <c r="CD31" s="181"/>
      <c r="CE31" s="181"/>
      <c r="CF31" s="181"/>
      <c r="CG31" s="181"/>
      <c r="CH31" s="181"/>
      <c r="CI31" s="181"/>
      <c r="CJ31" s="86"/>
    </row>
    <row r="32" spans="1:88" x14ac:dyDescent="0.25">
      <c r="A32" s="181"/>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181"/>
      <c r="BS32" s="181"/>
      <c r="BT32" s="181"/>
      <c r="BU32" s="181"/>
      <c r="BV32" s="181"/>
      <c r="BW32" s="181"/>
      <c r="BX32" s="181"/>
      <c r="BY32" s="181"/>
      <c r="BZ32" s="181"/>
      <c r="CA32" s="181"/>
      <c r="CB32" s="181"/>
      <c r="CC32" s="181"/>
      <c r="CD32" s="181"/>
      <c r="CE32" s="181"/>
      <c r="CF32" s="181"/>
      <c r="CG32" s="181"/>
      <c r="CH32" s="181"/>
      <c r="CI32" s="181"/>
      <c r="CJ32" s="86"/>
    </row>
    <row r="33" spans="1:88" x14ac:dyDescent="0.25">
      <c r="A33" s="181"/>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1"/>
      <c r="BQ33" s="181"/>
      <c r="BR33" s="181"/>
      <c r="BS33" s="181"/>
      <c r="BT33" s="181"/>
      <c r="BU33" s="181"/>
      <c r="BV33" s="181"/>
      <c r="BW33" s="181"/>
      <c r="BX33" s="181"/>
      <c r="BY33" s="181"/>
      <c r="BZ33" s="181"/>
      <c r="CA33" s="181"/>
      <c r="CB33" s="181"/>
      <c r="CC33" s="181"/>
      <c r="CD33" s="181"/>
      <c r="CE33" s="181"/>
      <c r="CF33" s="181"/>
      <c r="CG33" s="181"/>
      <c r="CH33" s="181"/>
      <c r="CI33" s="181"/>
      <c r="CJ33" s="86"/>
    </row>
    <row r="34" spans="1:88" x14ac:dyDescent="0.25">
      <c r="A34" s="181" t="s">
        <v>923</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1"/>
      <c r="BQ34" s="181"/>
      <c r="BR34" s="181"/>
      <c r="BS34" s="181"/>
      <c r="BT34" s="181"/>
      <c r="BU34" s="181"/>
      <c r="BV34" s="181"/>
      <c r="BW34" s="181"/>
      <c r="BX34" s="181"/>
      <c r="BY34" s="181"/>
      <c r="BZ34" s="181"/>
      <c r="CA34" s="181"/>
      <c r="CB34" s="181"/>
      <c r="CC34" s="181"/>
      <c r="CD34" s="181"/>
      <c r="CE34" s="181"/>
      <c r="CF34" s="181"/>
      <c r="CG34" s="181"/>
      <c r="CH34" s="181"/>
      <c r="CI34" s="181"/>
      <c r="CJ34" s="86"/>
    </row>
    <row r="35" spans="1:88" x14ac:dyDescent="0.25">
      <c r="A35" s="181" t="s">
        <v>924</v>
      </c>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1"/>
      <c r="BQ35" s="181"/>
      <c r="BR35" s="181"/>
      <c r="BS35" s="181"/>
      <c r="BT35" s="181"/>
      <c r="BU35" s="181"/>
      <c r="BV35" s="181"/>
      <c r="BW35" s="181"/>
      <c r="BX35" s="181"/>
      <c r="BY35" s="181"/>
      <c r="BZ35" s="181"/>
      <c r="CA35" s="181"/>
      <c r="CB35" s="181"/>
      <c r="CC35" s="181"/>
      <c r="CD35" s="181"/>
      <c r="CE35" s="181"/>
      <c r="CF35" s="181"/>
      <c r="CG35" s="181"/>
      <c r="CH35" s="181"/>
      <c r="CI35" s="181"/>
      <c r="CJ35" s="86"/>
    </row>
    <row r="36" spans="1:88" x14ac:dyDescent="0.25">
      <c r="A36" s="181" t="s">
        <v>925</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1"/>
      <c r="CB36" s="181"/>
      <c r="CC36" s="181"/>
      <c r="CD36" s="181"/>
      <c r="CE36" s="181"/>
      <c r="CF36" s="181"/>
      <c r="CG36" s="181"/>
      <c r="CH36" s="181"/>
      <c r="CI36" s="181"/>
      <c r="CJ36" s="86"/>
    </row>
    <row r="37" spans="1:88" x14ac:dyDescent="0.25">
      <c r="A37" s="181" t="s">
        <v>926</v>
      </c>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1"/>
      <c r="BR37" s="181"/>
      <c r="BS37" s="181"/>
      <c r="BT37" s="181"/>
      <c r="BU37" s="181"/>
      <c r="BV37" s="181"/>
      <c r="BW37" s="181"/>
      <c r="BX37" s="181"/>
      <c r="BY37" s="181"/>
      <c r="BZ37" s="181"/>
      <c r="CA37" s="181"/>
      <c r="CB37" s="181"/>
      <c r="CC37" s="181"/>
      <c r="CD37" s="181"/>
      <c r="CE37" s="181"/>
      <c r="CF37" s="181"/>
      <c r="CG37" s="181"/>
      <c r="CH37" s="181"/>
      <c r="CI37" s="181"/>
      <c r="CJ37" s="86"/>
    </row>
    <row r="38" spans="1:88" x14ac:dyDescent="0.25">
      <c r="A38" s="181"/>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c r="BZ38" s="181"/>
      <c r="CA38" s="181"/>
      <c r="CB38" s="181"/>
      <c r="CC38" s="181"/>
      <c r="CD38" s="181"/>
      <c r="CE38" s="181"/>
      <c r="CF38" s="181"/>
      <c r="CG38" s="181"/>
      <c r="CH38" s="181"/>
      <c r="CI38" s="181"/>
      <c r="CJ38" s="86"/>
    </row>
    <row r="39" spans="1:88" x14ac:dyDescent="0.25">
      <c r="A39" s="181" t="s">
        <v>927</v>
      </c>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1"/>
      <c r="BQ39" s="181"/>
      <c r="BR39" s="181"/>
      <c r="BS39" s="181"/>
      <c r="BT39" s="181"/>
      <c r="BU39" s="181"/>
      <c r="BV39" s="181"/>
      <c r="BW39" s="181"/>
      <c r="BX39" s="181"/>
      <c r="BY39" s="181"/>
      <c r="BZ39" s="181"/>
      <c r="CA39" s="181"/>
      <c r="CB39" s="181"/>
      <c r="CC39" s="181"/>
      <c r="CD39" s="181"/>
      <c r="CE39" s="181"/>
      <c r="CF39" s="181"/>
      <c r="CG39" s="181"/>
      <c r="CH39" s="181"/>
      <c r="CI39" s="181"/>
      <c r="CJ39" s="86"/>
    </row>
    <row r="40" spans="1:88" x14ac:dyDescent="0.25">
      <c r="A40" s="181"/>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1"/>
      <c r="CI40" s="181"/>
      <c r="CJ40" s="86"/>
    </row>
    <row r="41" spans="1:88" x14ac:dyDescent="0.25">
      <c r="A41" s="186" t="s">
        <v>928</v>
      </c>
      <c r="B41" s="186"/>
      <c r="C41" s="186"/>
      <c r="D41" s="186"/>
      <c r="E41" s="186"/>
      <c r="F41" s="186"/>
      <c r="G41" s="186"/>
      <c r="H41" s="186"/>
      <c r="I41" s="186"/>
      <c r="J41" s="186"/>
      <c r="K41" s="186"/>
      <c r="L41" s="186"/>
      <c r="M41" s="186"/>
      <c r="N41" s="1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row>
    <row r="42" spans="1:88" x14ac:dyDescent="0.25">
      <c r="A42" s="181" t="s">
        <v>929</v>
      </c>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81"/>
      <c r="BX42" s="181"/>
      <c r="BY42" s="181"/>
      <c r="BZ42" s="181"/>
      <c r="CA42" s="181"/>
      <c r="CB42" s="181"/>
      <c r="CC42" s="181"/>
      <c r="CD42" s="181"/>
      <c r="CE42" s="181"/>
      <c r="CF42" s="181"/>
      <c r="CG42" s="181"/>
      <c r="CH42" s="181"/>
      <c r="CI42" s="181"/>
      <c r="CJ42" s="86"/>
    </row>
    <row r="43" spans="1:88" x14ac:dyDescent="0.25">
      <c r="A43" s="181"/>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1"/>
      <c r="BQ43" s="181"/>
      <c r="BR43" s="181"/>
      <c r="BS43" s="181"/>
      <c r="BT43" s="181"/>
      <c r="BU43" s="181"/>
      <c r="BV43" s="181"/>
      <c r="BW43" s="181"/>
      <c r="BX43" s="181"/>
      <c r="BY43" s="181"/>
      <c r="BZ43" s="181"/>
      <c r="CA43" s="181"/>
      <c r="CB43" s="181"/>
      <c r="CC43" s="181"/>
      <c r="CD43" s="181"/>
      <c r="CE43" s="181"/>
      <c r="CF43" s="181"/>
      <c r="CG43" s="181"/>
      <c r="CH43" s="181"/>
      <c r="CI43" s="181"/>
      <c r="CJ43" s="86"/>
    </row>
    <row r="44" spans="1:88" x14ac:dyDescent="0.25">
      <c r="A44" s="181" t="s">
        <v>930</v>
      </c>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1"/>
      <c r="BQ44" s="181"/>
      <c r="BR44" s="181"/>
      <c r="BS44" s="181"/>
      <c r="BT44" s="181"/>
      <c r="BU44" s="181"/>
      <c r="BV44" s="181"/>
      <c r="BW44" s="181"/>
      <c r="BX44" s="181"/>
      <c r="BY44" s="181"/>
      <c r="BZ44" s="181"/>
      <c r="CA44" s="181"/>
      <c r="CB44" s="181"/>
      <c r="CC44" s="181"/>
      <c r="CD44" s="181"/>
      <c r="CE44" s="181"/>
      <c r="CF44" s="181"/>
      <c r="CG44" s="181"/>
      <c r="CH44" s="181"/>
      <c r="CI44" s="181"/>
      <c r="CJ44" s="86"/>
    </row>
    <row r="45" spans="1:88" x14ac:dyDescent="0.25">
      <c r="A45" s="181"/>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1"/>
      <c r="BQ45" s="181"/>
      <c r="BR45" s="181"/>
      <c r="BS45" s="181"/>
      <c r="BT45" s="181"/>
      <c r="BU45" s="181"/>
      <c r="BV45" s="181"/>
      <c r="BW45" s="181"/>
      <c r="BX45" s="181"/>
      <c r="BY45" s="181"/>
      <c r="BZ45" s="181"/>
      <c r="CA45" s="181"/>
      <c r="CB45" s="181"/>
      <c r="CC45" s="181"/>
      <c r="CD45" s="181"/>
      <c r="CE45" s="181"/>
      <c r="CF45" s="181"/>
      <c r="CG45" s="181"/>
      <c r="CH45" s="181"/>
      <c r="CI45" s="181"/>
      <c r="CJ45" s="86"/>
    </row>
    <row r="46" spans="1:88" x14ac:dyDescent="0.25">
      <c r="A46" s="180" t="s">
        <v>931</v>
      </c>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0"/>
      <c r="BR46" s="180"/>
      <c r="BS46" s="86"/>
      <c r="BT46" s="86"/>
      <c r="BU46" s="86"/>
      <c r="BV46" s="86"/>
      <c r="BW46" s="86"/>
      <c r="BX46" s="86"/>
      <c r="BY46" s="86"/>
      <c r="BZ46" s="86"/>
      <c r="CA46" s="86"/>
      <c r="CB46" s="86"/>
      <c r="CC46" s="86"/>
      <c r="CD46" s="86"/>
      <c r="CE46" s="86"/>
      <c r="CF46" s="86"/>
      <c r="CG46" s="86"/>
      <c r="CH46" s="86"/>
      <c r="CI46" s="86"/>
      <c r="CJ46" s="86"/>
    </row>
    <row r="47" spans="1:88" x14ac:dyDescent="0.25">
      <c r="A47" s="180" t="s">
        <v>932</v>
      </c>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86"/>
      <c r="BQ47" s="86"/>
      <c r="BR47" s="86"/>
      <c r="BS47" s="86"/>
      <c r="BT47" s="86"/>
      <c r="BU47" s="86"/>
      <c r="BV47" s="86"/>
      <c r="BW47" s="86"/>
      <c r="BX47" s="86"/>
      <c r="BY47" s="86"/>
      <c r="BZ47" s="86"/>
      <c r="CA47" s="86"/>
      <c r="CB47" s="86"/>
      <c r="CC47" s="86"/>
      <c r="CD47" s="86"/>
      <c r="CE47" s="86"/>
      <c r="CF47" s="86"/>
      <c r="CG47" s="86"/>
      <c r="CH47" s="86"/>
      <c r="CI47" s="86"/>
      <c r="CJ47" s="86"/>
    </row>
    <row r="48" spans="1:88" ht="11.25" customHeight="1" x14ac:dyDescent="0.25">
      <c r="A48" s="180" t="s">
        <v>933</v>
      </c>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c r="BQ48" s="180"/>
      <c r="BR48" s="180"/>
      <c r="BS48" s="180"/>
      <c r="BT48" s="180"/>
      <c r="BU48" s="180"/>
      <c r="BV48" s="180"/>
      <c r="BW48" s="180"/>
      <c r="BX48" s="180"/>
      <c r="BY48" s="180"/>
      <c r="BZ48" s="180"/>
      <c r="CA48" s="180"/>
      <c r="CB48" s="180"/>
      <c r="CC48" s="180"/>
      <c r="CD48" s="180"/>
      <c r="CE48" s="180"/>
      <c r="CF48" s="180"/>
      <c r="CG48" s="180"/>
      <c r="CH48" s="86"/>
      <c r="CI48" s="86"/>
      <c r="CJ48" s="86"/>
    </row>
    <row r="49" spans="1:88" x14ac:dyDescent="0.25">
      <c r="A49" s="180" t="s">
        <v>934</v>
      </c>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0"/>
      <c r="BR49" s="180"/>
      <c r="BS49" s="180"/>
      <c r="BT49" s="180"/>
      <c r="BU49" s="180"/>
      <c r="BV49" s="180"/>
      <c r="BW49" s="180"/>
      <c r="BX49" s="180"/>
      <c r="BY49" s="180"/>
      <c r="BZ49" s="180"/>
      <c r="CA49" s="180"/>
      <c r="CB49" s="180"/>
      <c r="CC49" s="180"/>
      <c r="CD49" s="180"/>
      <c r="CE49" s="180"/>
      <c r="CF49" s="180"/>
      <c r="CG49" s="180"/>
      <c r="CH49" s="180"/>
      <c r="CI49" s="180"/>
      <c r="CJ49" s="86"/>
    </row>
    <row r="50" spans="1:88" x14ac:dyDescent="0.25">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0"/>
      <c r="BR50" s="180"/>
      <c r="BS50" s="180"/>
      <c r="BT50" s="180"/>
      <c r="BU50" s="180"/>
      <c r="BV50" s="180"/>
      <c r="BW50" s="180"/>
      <c r="BX50" s="180"/>
      <c r="BY50" s="180"/>
      <c r="BZ50" s="180"/>
      <c r="CA50" s="180"/>
      <c r="CB50" s="180"/>
      <c r="CC50" s="180"/>
      <c r="CD50" s="180"/>
      <c r="CE50" s="180"/>
      <c r="CF50" s="180"/>
      <c r="CG50" s="180"/>
      <c r="CH50" s="180"/>
      <c r="CI50" s="180"/>
      <c r="CJ50" s="86"/>
    </row>
    <row r="51" spans="1:88" x14ac:dyDescent="0.25">
      <c r="A51" s="180" t="s">
        <v>935</v>
      </c>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0"/>
      <c r="BR51" s="180"/>
      <c r="BS51" s="180"/>
      <c r="BT51" s="180"/>
      <c r="BU51" s="180"/>
      <c r="BV51" s="180"/>
      <c r="BW51" s="180"/>
      <c r="BX51" s="180"/>
      <c r="BY51" s="180"/>
      <c r="BZ51" s="180"/>
      <c r="CA51" s="180"/>
      <c r="CB51" s="180"/>
      <c r="CC51" s="180"/>
      <c r="CD51" s="180"/>
      <c r="CE51" s="180"/>
      <c r="CF51" s="180"/>
      <c r="CG51" s="180"/>
      <c r="CH51" s="180"/>
      <c r="CI51" s="180"/>
      <c r="CJ51" s="86"/>
    </row>
    <row r="52" spans="1:88" x14ac:dyDescent="0.25">
      <c r="A52" s="180" t="s">
        <v>936</v>
      </c>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0"/>
      <c r="BR52" s="180"/>
      <c r="BS52" s="180"/>
      <c r="BT52" s="180"/>
      <c r="BU52" s="180"/>
      <c r="BV52" s="180"/>
      <c r="BW52" s="180"/>
      <c r="BX52" s="180"/>
      <c r="BY52" s="180"/>
      <c r="BZ52" s="180"/>
      <c r="CA52" s="180"/>
      <c r="CB52" s="180"/>
      <c r="CC52" s="180"/>
      <c r="CD52" s="180"/>
      <c r="CE52" s="180"/>
      <c r="CF52" s="180"/>
      <c r="CG52" s="180"/>
      <c r="CH52" s="180"/>
      <c r="CI52" s="180"/>
      <c r="CJ52" s="86"/>
    </row>
    <row r="53" spans="1:88" x14ac:dyDescent="0.25">
      <c r="A53" s="185" t="s">
        <v>937</v>
      </c>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5"/>
      <c r="BS53" s="185"/>
      <c r="BT53" s="185"/>
      <c r="BU53" s="185"/>
      <c r="BV53" s="185"/>
      <c r="BW53" s="185"/>
      <c r="BX53" s="185"/>
      <c r="BY53" s="185"/>
      <c r="BZ53" s="185"/>
      <c r="CA53" s="185"/>
      <c r="CB53" s="185"/>
      <c r="CC53" s="185"/>
      <c r="CD53" s="185"/>
      <c r="CE53" s="185"/>
      <c r="CF53" s="185"/>
      <c r="CG53" s="185"/>
      <c r="CH53" s="185"/>
      <c r="CI53" s="185"/>
      <c r="CJ53" s="86"/>
    </row>
    <row r="54" spans="1:88" x14ac:dyDescent="0.25">
      <c r="A54" s="186" t="s">
        <v>938</v>
      </c>
      <c r="B54" s="186"/>
      <c r="C54" s="186"/>
      <c r="D54" s="186"/>
      <c r="E54" s="186"/>
      <c r="F54" s="186"/>
      <c r="G54" s="186"/>
      <c r="H54" s="186"/>
      <c r="I54" s="186"/>
      <c r="J54" s="186"/>
      <c r="K54" s="186"/>
      <c r="L54" s="186"/>
      <c r="M54" s="186"/>
      <c r="N54" s="186"/>
      <c r="O54" s="186"/>
      <c r="P54" s="186"/>
      <c r="Q54" s="186"/>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6"/>
    </row>
    <row r="55" spans="1:88" x14ac:dyDescent="0.25">
      <c r="A55" s="181" t="s">
        <v>939</v>
      </c>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1"/>
      <c r="BR55" s="181"/>
      <c r="BS55" s="181"/>
      <c r="BT55" s="181"/>
      <c r="BU55" s="181"/>
      <c r="BV55" s="181"/>
      <c r="BW55" s="181"/>
      <c r="BX55" s="181"/>
      <c r="BY55" s="181"/>
      <c r="BZ55" s="181"/>
      <c r="CA55" s="181"/>
      <c r="CB55" s="181"/>
      <c r="CC55" s="181"/>
      <c r="CD55" s="181"/>
      <c r="CE55" s="181"/>
      <c r="CF55" s="181"/>
      <c r="CG55" s="181"/>
      <c r="CH55" s="181"/>
      <c r="CI55" s="181"/>
      <c r="CJ55" s="86"/>
    </row>
    <row r="56" spans="1:88" x14ac:dyDescent="0.25">
      <c r="A56" s="18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1"/>
      <c r="BR56" s="181"/>
      <c r="BS56" s="181"/>
      <c r="BT56" s="181"/>
      <c r="BU56" s="181"/>
      <c r="BV56" s="181"/>
      <c r="BW56" s="181"/>
      <c r="BX56" s="181"/>
      <c r="BY56" s="181"/>
      <c r="BZ56" s="181"/>
      <c r="CA56" s="181"/>
      <c r="CB56" s="181"/>
      <c r="CC56" s="181"/>
      <c r="CD56" s="181"/>
      <c r="CE56" s="181"/>
      <c r="CF56" s="181"/>
      <c r="CG56" s="181"/>
      <c r="CH56" s="181"/>
      <c r="CI56" s="181"/>
      <c r="CJ56" s="86"/>
    </row>
    <row r="57" spans="1:88" x14ac:dyDescent="0.25">
      <c r="A57" s="181" t="s">
        <v>940</v>
      </c>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1"/>
      <c r="BR57" s="181"/>
      <c r="BS57" s="181"/>
      <c r="BT57" s="181"/>
      <c r="BU57" s="181"/>
      <c r="BV57" s="181"/>
      <c r="BW57" s="181"/>
      <c r="BX57" s="181"/>
      <c r="BY57" s="181"/>
      <c r="BZ57" s="181"/>
      <c r="CA57" s="181"/>
      <c r="CB57" s="181"/>
      <c r="CC57" s="181"/>
      <c r="CD57" s="181"/>
      <c r="CE57" s="181"/>
      <c r="CF57" s="181"/>
      <c r="CG57" s="181"/>
      <c r="CH57" s="181"/>
      <c r="CI57" s="181"/>
      <c r="CJ57" s="86"/>
    </row>
    <row r="58" spans="1:88" x14ac:dyDescent="0.25">
      <c r="A58" s="181"/>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1"/>
      <c r="BW58" s="181"/>
      <c r="BX58" s="181"/>
      <c r="BY58" s="181"/>
      <c r="BZ58" s="181"/>
      <c r="CA58" s="181"/>
      <c r="CB58" s="181"/>
      <c r="CC58" s="181"/>
      <c r="CD58" s="181"/>
      <c r="CE58" s="181"/>
      <c r="CF58" s="181"/>
      <c r="CG58" s="181"/>
      <c r="CH58" s="181"/>
      <c r="CI58" s="181"/>
      <c r="CJ58" s="86"/>
    </row>
    <row r="59" spans="1:88" x14ac:dyDescent="0.25">
      <c r="A59" s="186" t="s">
        <v>941</v>
      </c>
      <c r="B59" s="186"/>
      <c r="C59" s="186"/>
      <c r="D59" s="186"/>
      <c r="E59" s="186"/>
      <c r="F59" s="186"/>
      <c r="G59" s="186"/>
      <c r="H59" s="186"/>
      <c r="I59" s="186"/>
      <c r="J59" s="186"/>
      <c r="K59" s="186"/>
      <c r="L59" s="186"/>
      <c r="M59" s="186"/>
      <c r="N59" s="186"/>
      <c r="O59" s="186"/>
      <c r="P59" s="186"/>
      <c r="Q59" s="1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row>
    <row r="60" spans="1:88" x14ac:dyDescent="0.25">
      <c r="A60" s="180" t="s">
        <v>942</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0"/>
      <c r="BR60" s="180"/>
      <c r="BS60" s="180"/>
      <c r="BT60" s="180"/>
      <c r="BU60" s="180"/>
      <c r="BV60" s="180"/>
      <c r="BW60" s="180"/>
      <c r="BX60" s="180"/>
      <c r="BY60" s="180"/>
      <c r="BZ60" s="180"/>
      <c r="CA60" s="180"/>
      <c r="CB60" s="180"/>
      <c r="CC60" s="180"/>
      <c r="CD60" s="180"/>
      <c r="CE60" s="180"/>
      <c r="CF60" s="180"/>
      <c r="CG60" s="180"/>
      <c r="CH60" s="180"/>
      <c r="CI60" s="180"/>
      <c r="CJ60" s="86"/>
    </row>
    <row r="61" spans="1:88" x14ac:dyDescent="0.25">
      <c r="A61" s="181" t="s">
        <v>943</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1"/>
      <c r="BR61" s="181"/>
      <c r="BS61" s="181"/>
      <c r="BT61" s="181"/>
      <c r="BU61" s="181"/>
      <c r="BV61" s="181"/>
      <c r="BW61" s="181"/>
      <c r="BX61" s="181"/>
      <c r="BY61" s="181"/>
      <c r="BZ61" s="181"/>
      <c r="CA61" s="181"/>
      <c r="CB61" s="181"/>
      <c r="CC61" s="181"/>
      <c r="CD61" s="181"/>
      <c r="CE61" s="181"/>
      <c r="CF61" s="181"/>
      <c r="CG61" s="181"/>
      <c r="CH61" s="181"/>
      <c r="CI61" s="181"/>
      <c r="CJ61" s="86"/>
    </row>
    <row r="62" spans="1:88" x14ac:dyDescent="0.25">
      <c r="A62" s="181"/>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1"/>
      <c r="BR62" s="181"/>
      <c r="BS62" s="181"/>
      <c r="BT62" s="181"/>
      <c r="BU62" s="181"/>
      <c r="BV62" s="181"/>
      <c r="BW62" s="181"/>
      <c r="BX62" s="181"/>
      <c r="BY62" s="181"/>
      <c r="BZ62" s="181"/>
      <c r="CA62" s="181"/>
      <c r="CB62" s="181"/>
      <c r="CC62" s="181"/>
      <c r="CD62" s="181"/>
      <c r="CE62" s="181"/>
      <c r="CF62" s="181"/>
      <c r="CG62" s="181"/>
      <c r="CH62" s="181"/>
      <c r="CI62" s="181"/>
      <c r="CJ62" s="86"/>
    </row>
    <row r="63" spans="1:88" x14ac:dyDescent="0.25">
      <c r="A63" s="181" t="s">
        <v>944</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c r="BV63" s="181"/>
      <c r="BW63" s="181"/>
      <c r="BX63" s="181"/>
      <c r="BY63" s="181"/>
      <c r="BZ63" s="181"/>
      <c r="CA63" s="181"/>
      <c r="CB63" s="181"/>
      <c r="CC63" s="181"/>
      <c r="CD63" s="181"/>
      <c r="CE63" s="181"/>
      <c r="CF63" s="181"/>
      <c r="CG63" s="181"/>
      <c r="CH63" s="181"/>
      <c r="CI63" s="181"/>
      <c r="CJ63" s="86"/>
    </row>
    <row r="64" spans="1:88" x14ac:dyDescent="0.25">
      <c r="A64" s="181"/>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1"/>
      <c r="BR64" s="181"/>
      <c r="BS64" s="181"/>
      <c r="BT64" s="181"/>
      <c r="BU64" s="181"/>
      <c r="BV64" s="181"/>
      <c r="BW64" s="181"/>
      <c r="BX64" s="181"/>
      <c r="BY64" s="181"/>
      <c r="BZ64" s="181"/>
      <c r="CA64" s="181"/>
      <c r="CB64" s="181"/>
      <c r="CC64" s="181"/>
      <c r="CD64" s="181"/>
      <c r="CE64" s="181"/>
      <c r="CF64" s="181"/>
      <c r="CG64" s="181"/>
      <c r="CH64" s="181"/>
      <c r="CI64" s="181"/>
      <c r="CJ64" s="86"/>
    </row>
    <row r="65" spans="1:88" x14ac:dyDescent="0.25">
      <c r="A65" s="180" t="s">
        <v>945</v>
      </c>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0"/>
      <c r="BR65" s="180"/>
      <c r="BS65" s="180"/>
      <c r="BT65" s="180"/>
      <c r="BU65" s="180"/>
      <c r="BV65" s="180"/>
      <c r="BW65" s="180"/>
      <c r="BX65" s="180"/>
      <c r="BY65" s="180"/>
      <c r="BZ65" s="180"/>
      <c r="CA65" s="180"/>
      <c r="CB65" s="180"/>
      <c r="CC65" s="180"/>
      <c r="CD65" s="180"/>
      <c r="CE65" s="180"/>
      <c r="CF65" s="180"/>
      <c r="CG65" s="180"/>
      <c r="CH65" s="180"/>
      <c r="CI65" s="180"/>
      <c r="CJ65" s="86"/>
    </row>
    <row r="66" spans="1:88" x14ac:dyDescent="0.25">
      <c r="A66" s="181" t="s">
        <v>946</v>
      </c>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c r="BV66" s="181"/>
      <c r="BW66" s="181"/>
      <c r="BX66" s="181"/>
      <c r="BY66" s="181"/>
      <c r="BZ66" s="181"/>
      <c r="CA66" s="181"/>
      <c r="CB66" s="181"/>
      <c r="CC66" s="181"/>
      <c r="CD66" s="181"/>
      <c r="CE66" s="181"/>
      <c r="CF66" s="181"/>
      <c r="CG66" s="181"/>
      <c r="CH66" s="181"/>
      <c r="CI66" s="181"/>
      <c r="CJ66" s="86"/>
    </row>
    <row r="67" spans="1:88" x14ac:dyDescent="0.25">
      <c r="A67" s="181"/>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1"/>
      <c r="CE67" s="181"/>
      <c r="CF67" s="181"/>
      <c r="CG67" s="181"/>
      <c r="CH67" s="181"/>
      <c r="CI67" s="181"/>
      <c r="CJ67" s="86"/>
    </row>
    <row r="68" spans="1:88" x14ac:dyDescent="0.25">
      <c r="A68" s="185" t="s">
        <v>947</v>
      </c>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c r="CE68" s="185"/>
      <c r="CF68" s="185"/>
      <c r="CG68" s="185"/>
      <c r="CH68" s="185"/>
      <c r="CI68" s="185"/>
      <c r="CJ68" s="86"/>
    </row>
    <row r="69" spans="1:88" ht="11.25" customHeight="1" x14ac:dyDescent="0.25">
      <c r="A69" s="187" t="s">
        <v>948</v>
      </c>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87"/>
      <c r="AU69" s="187"/>
      <c r="AV69" s="187"/>
      <c r="AW69" s="187"/>
      <c r="AX69" s="187"/>
      <c r="AY69" s="187"/>
      <c r="AZ69" s="187"/>
      <c r="BA69" s="187"/>
      <c r="BB69" s="187"/>
      <c r="BC69" s="187"/>
      <c r="BD69" s="187"/>
      <c r="BE69" s="187"/>
      <c r="BF69" s="187"/>
      <c r="BG69" s="187"/>
      <c r="BH69" s="187"/>
      <c r="BI69" s="187"/>
      <c r="BJ69" s="187"/>
      <c r="BK69" s="187"/>
      <c r="BL69" s="187"/>
      <c r="BM69" s="187"/>
      <c r="BN69" s="187"/>
      <c r="BO69" s="187"/>
      <c r="BP69" s="187"/>
      <c r="BQ69" s="195"/>
      <c r="BR69" s="195"/>
      <c r="BS69" s="195"/>
      <c r="BT69" s="195"/>
      <c r="BU69" s="195"/>
      <c r="BV69" s="195"/>
      <c r="BW69" s="195"/>
      <c r="BX69" s="195"/>
      <c r="BY69" s="195"/>
      <c r="BZ69" s="195"/>
      <c r="CA69" s="195"/>
      <c r="CB69" s="195"/>
      <c r="CC69" s="195"/>
      <c r="CD69" s="187" t="s">
        <v>949</v>
      </c>
      <c r="CE69" s="187"/>
      <c r="CF69" s="187"/>
      <c r="CG69" s="187"/>
      <c r="CH69" s="187"/>
      <c r="CI69" s="187"/>
      <c r="CJ69" s="86"/>
    </row>
    <row r="70" spans="1:88" ht="11.25" customHeight="1" x14ac:dyDescent="0.25">
      <c r="A70" s="194"/>
      <c r="B70" s="194"/>
      <c r="C70" s="194"/>
      <c r="D70" s="194"/>
      <c r="E70" s="194"/>
      <c r="F70" s="194"/>
      <c r="G70" s="187" t="s">
        <v>950</v>
      </c>
      <c r="H70" s="187"/>
      <c r="I70" s="187"/>
      <c r="J70" s="187"/>
      <c r="K70" s="187"/>
      <c r="L70" s="195"/>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4"/>
      <c r="BR70" s="194"/>
      <c r="BS70" s="194"/>
      <c r="BT70" s="194"/>
      <c r="BU70" s="194"/>
      <c r="BV70" s="194"/>
      <c r="BW70" s="194"/>
      <c r="BX70" s="194"/>
      <c r="BY70" s="194"/>
      <c r="BZ70" s="194"/>
      <c r="CA70" s="194"/>
      <c r="CB70" s="194"/>
      <c r="CC70" s="194"/>
      <c r="CD70" s="194"/>
      <c r="CE70" s="194"/>
      <c r="CF70" s="194"/>
      <c r="CG70" s="194"/>
      <c r="CH70" s="194"/>
      <c r="CI70" s="194"/>
      <c r="CJ70" s="86"/>
    </row>
    <row r="71" spans="1:88" x14ac:dyDescent="0.25">
      <c r="A71" s="86"/>
      <c r="B71" s="86"/>
      <c r="C71" s="86"/>
      <c r="D71" s="86"/>
      <c r="E71" s="86"/>
      <c r="F71" s="86"/>
      <c r="G71" s="86"/>
      <c r="H71" s="86"/>
      <c r="I71" s="86"/>
      <c r="J71" s="86"/>
      <c r="K71" s="86"/>
      <c r="L71" s="188" t="s">
        <v>951</v>
      </c>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8"/>
      <c r="AO71" s="188"/>
      <c r="AP71" s="188"/>
      <c r="AQ71" s="188"/>
      <c r="AR71" s="188"/>
      <c r="AS71" s="188"/>
      <c r="AT71" s="188"/>
      <c r="AU71" s="188"/>
      <c r="AV71" s="188"/>
      <c r="AW71" s="188"/>
      <c r="AX71" s="188"/>
      <c r="AY71" s="188"/>
      <c r="AZ71" s="188"/>
      <c r="BA71" s="188"/>
      <c r="BB71" s="188"/>
      <c r="BC71" s="188"/>
      <c r="BD71" s="188"/>
      <c r="BE71" s="188"/>
      <c r="BF71" s="188"/>
      <c r="BG71" s="188"/>
      <c r="BH71" s="188"/>
      <c r="BI71" s="188"/>
      <c r="BJ71" s="188"/>
      <c r="BK71" s="188"/>
      <c r="BL71" s="188"/>
      <c r="BM71" s="188"/>
      <c r="BN71" s="188"/>
      <c r="BO71" s="188"/>
      <c r="BP71" s="188"/>
      <c r="BQ71" s="188"/>
      <c r="BR71" s="188"/>
      <c r="BS71" s="188"/>
      <c r="BT71" s="188"/>
      <c r="BU71" s="188"/>
      <c r="BV71" s="188"/>
      <c r="BW71" s="188"/>
      <c r="BX71" s="188"/>
      <c r="BY71" s="188"/>
      <c r="BZ71" s="188"/>
      <c r="CA71" s="188"/>
      <c r="CB71" s="188"/>
      <c r="CC71" s="188"/>
      <c r="CD71" s="188"/>
      <c r="CE71" s="188"/>
      <c r="CF71" s="188"/>
      <c r="CG71" s="188"/>
      <c r="CH71" s="188"/>
      <c r="CI71" s="188"/>
      <c r="CJ71" s="86"/>
    </row>
    <row r="72" spans="1:88" x14ac:dyDescent="0.25">
      <c r="A72" s="180" t="s">
        <v>952</v>
      </c>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row>
    <row r="73" spans="1:88" x14ac:dyDescent="0.25">
      <c r="A73" s="180" t="s">
        <v>953</v>
      </c>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0"/>
      <c r="BQ73" s="180"/>
      <c r="BR73" s="180"/>
      <c r="BS73" s="180"/>
      <c r="BT73" s="180"/>
      <c r="BU73" s="180"/>
      <c r="BV73" s="180"/>
      <c r="BW73" s="180"/>
      <c r="BX73" s="180"/>
      <c r="BY73" s="180"/>
      <c r="BZ73" s="180"/>
      <c r="CA73" s="180"/>
      <c r="CB73" s="180"/>
      <c r="CC73" s="180"/>
      <c r="CD73" s="180"/>
      <c r="CE73" s="180"/>
      <c r="CF73" s="180"/>
      <c r="CG73" s="180"/>
      <c r="CH73" s="180"/>
      <c r="CI73" s="180"/>
      <c r="CJ73" s="86"/>
    </row>
    <row r="74" spans="1:88" x14ac:dyDescent="0.25">
      <c r="A74" s="180" t="s">
        <v>954</v>
      </c>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c r="AO74" s="180"/>
      <c r="AP74" s="180"/>
      <c r="AQ74" s="180"/>
      <c r="AR74" s="180"/>
      <c r="AS74" s="180"/>
      <c r="AT74" s="180"/>
      <c r="AU74" s="180"/>
      <c r="AV74" s="180"/>
      <c r="AW74" s="180"/>
      <c r="AX74" s="180"/>
      <c r="AY74" s="180"/>
      <c r="AZ74" s="180"/>
      <c r="BA74" s="180"/>
      <c r="BB74" s="180"/>
      <c r="BC74" s="180"/>
      <c r="BD74" s="180"/>
      <c r="BE74" s="180"/>
      <c r="BF74" s="180"/>
      <c r="BG74" s="180"/>
      <c r="BH74" s="180"/>
      <c r="BI74" s="180"/>
      <c r="BJ74" s="180"/>
      <c r="BK74" s="180"/>
      <c r="BL74" s="180"/>
      <c r="BM74" s="180"/>
      <c r="BN74" s="180"/>
      <c r="BO74" s="180"/>
      <c r="BP74" s="180"/>
      <c r="BQ74" s="180"/>
      <c r="BR74" s="180"/>
      <c r="BS74" s="180"/>
      <c r="BT74" s="180"/>
      <c r="BU74" s="180"/>
      <c r="BV74" s="180"/>
      <c r="BW74" s="180"/>
      <c r="BX74" s="180"/>
      <c r="BY74" s="180"/>
      <c r="BZ74" s="180"/>
      <c r="CA74" s="180"/>
      <c r="CB74" s="180"/>
      <c r="CC74" s="180"/>
      <c r="CD74" s="180"/>
      <c r="CE74" s="180"/>
      <c r="CF74" s="180"/>
      <c r="CG74" s="180"/>
      <c r="CH74" s="180"/>
      <c r="CI74" s="180"/>
      <c r="CJ74" s="86"/>
    </row>
    <row r="75" spans="1:88" x14ac:dyDescent="0.25">
      <c r="A75" s="181" t="s">
        <v>955</v>
      </c>
      <c r="B75" s="181"/>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c r="BK75" s="181"/>
      <c r="BL75" s="181"/>
      <c r="BM75" s="181"/>
      <c r="BN75" s="181"/>
      <c r="BO75" s="181"/>
      <c r="BP75" s="181"/>
      <c r="BQ75" s="181"/>
      <c r="BR75" s="181"/>
      <c r="BS75" s="181"/>
      <c r="BT75" s="181"/>
      <c r="BU75" s="181"/>
      <c r="BV75" s="181"/>
      <c r="BW75" s="181"/>
      <c r="BX75" s="181"/>
      <c r="BY75" s="181"/>
      <c r="BZ75" s="181"/>
      <c r="CA75" s="181"/>
      <c r="CB75" s="181"/>
      <c r="CC75" s="181"/>
      <c r="CD75" s="181"/>
      <c r="CE75" s="181"/>
      <c r="CF75" s="181"/>
      <c r="CG75" s="181"/>
      <c r="CH75" s="181"/>
      <c r="CI75" s="181"/>
      <c r="CJ75" s="86"/>
    </row>
    <row r="76" spans="1:88" x14ac:dyDescent="0.25">
      <c r="A76" s="181"/>
      <c r="B76" s="181"/>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1"/>
      <c r="BM76" s="181"/>
      <c r="BN76" s="181"/>
      <c r="BO76" s="181"/>
      <c r="BP76" s="181"/>
      <c r="BQ76" s="181"/>
      <c r="BR76" s="181"/>
      <c r="BS76" s="181"/>
      <c r="BT76" s="181"/>
      <c r="BU76" s="181"/>
      <c r="BV76" s="181"/>
      <c r="BW76" s="181"/>
      <c r="BX76" s="181"/>
      <c r="BY76" s="181"/>
      <c r="BZ76" s="181"/>
      <c r="CA76" s="181"/>
      <c r="CB76" s="181"/>
      <c r="CC76" s="181"/>
      <c r="CD76" s="181"/>
      <c r="CE76" s="181"/>
      <c r="CF76" s="181"/>
      <c r="CG76" s="181"/>
      <c r="CH76" s="181"/>
      <c r="CI76" s="181"/>
      <c r="CJ76" s="86"/>
    </row>
    <row r="77" spans="1:88" x14ac:dyDescent="0.25">
      <c r="A77" s="181"/>
      <c r="B77" s="181"/>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1"/>
      <c r="BM77" s="181"/>
      <c r="BN77" s="181"/>
      <c r="BO77" s="181"/>
      <c r="BP77" s="181"/>
      <c r="BQ77" s="181"/>
      <c r="BR77" s="181"/>
      <c r="BS77" s="181"/>
      <c r="BT77" s="181"/>
      <c r="BU77" s="181"/>
      <c r="BV77" s="181"/>
      <c r="BW77" s="181"/>
      <c r="BX77" s="181"/>
      <c r="BY77" s="181"/>
      <c r="BZ77" s="181"/>
      <c r="CA77" s="181"/>
      <c r="CB77" s="181"/>
      <c r="CC77" s="181"/>
      <c r="CD77" s="181"/>
      <c r="CE77" s="181"/>
      <c r="CF77" s="181"/>
      <c r="CG77" s="181"/>
      <c r="CH77" s="181"/>
      <c r="CI77" s="181"/>
      <c r="CJ77" s="86"/>
    </row>
    <row r="78" spans="1:88" x14ac:dyDescent="0.25">
      <c r="A78" s="181" t="s">
        <v>956</v>
      </c>
      <c r="B78" s="181"/>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1"/>
      <c r="BM78" s="181"/>
      <c r="BN78" s="181"/>
      <c r="BO78" s="181"/>
      <c r="BP78" s="181"/>
      <c r="BQ78" s="181"/>
      <c r="BR78" s="181"/>
      <c r="BS78" s="181"/>
      <c r="BT78" s="181"/>
      <c r="BU78" s="181"/>
      <c r="BV78" s="181"/>
      <c r="BW78" s="181"/>
      <c r="BX78" s="181"/>
      <c r="BY78" s="181"/>
      <c r="BZ78" s="181"/>
      <c r="CA78" s="181"/>
      <c r="CB78" s="181"/>
      <c r="CC78" s="181"/>
      <c r="CD78" s="181"/>
      <c r="CE78" s="181"/>
      <c r="CF78" s="181"/>
      <c r="CG78" s="181"/>
      <c r="CH78" s="181"/>
      <c r="CI78" s="181"/>
      <c r="CJ78" s="86"/>
    </row>
    <row r="79" spans="1:88" x14ac:dyDescent="0.25">
      <c r="A79" s="181"/>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c r="BK79" s="181"/>
      <c r="BL79" s="181"/>
      <c r="BM79" s="181"/>
      <c r="BN79" s="181"/>
      <c r="BO79" s="181"/>
      <c r="BP79" s="181"/>
      <c r="BQ79" s="181"/>
      <c r="BR79" s="181"/>
      <c r="BS79" s="181"/>
      <c r="BT79" s="181"/>
      <c r="BU79" s="181"/>
      <c r="BV79" s="181"/>
      <c r="BW79" s="181"/>
      <c r="BX79" s="181"/>
      <c r="BY79" s="181"/>
      <c r="BZ79" s="181"/>
      <c r="CA79" s="181"/>
      <c r="CB79" s="181"/>
      <c r="CC79" s="181"/>
      <c r="CD79" s="181"/>
      <c r="CE79" s="181"/>
      <c r="CF79" s="181"/>
      <c r="CG79" s="181"/>
      <c r="CH79" s="181"/>
      <c r="CI79" s="181"/>
      <c r="CJ79" s="86"/>
    </row>
    <row r="80" spans="1:88" x14ac:dyDescent="0.25">
      <c r="A80" s="180" t="s">
        <v>957</v>
      </c>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0"/>
      <c r="AN80" s="180"/>
      <c r="AO80" s="180"/>
      <c r="AP80" s="180"/>
      <c r="AQ80" s="180"/>
      <c r="AR80" s="180"/>
      <c r="AS80" s="180"/>
      <c r="AT80" s="180"/>
      <c r="AU80" s="180"/>
      <c r="AV80" s="180"/>
      <c r="AW80" s="180"/>
      <c r="AX80" s="180"/>
      <c r="AY80" s="180"/>
      <c r="AZ80" s="180"/>
      <c r="BA80" s="180"/>
      <c r="BB80" s="180"/>
      <c r="BC80" s="180"/>
      <c r="BD80" s="180"/>
      <c r="BE80" s="180"/>
      <c r="BF80" s="180"/>
      <c r="BG80" s="180"/>
      <c r="BH80" s="180"/>
      <c r="BI80" s="180"/>
      <c r="BJ80" s="180"/>
      <c r="BK80" s="180"/>
      <c r="BL80" s="180"/>
      <c r="BM80" s="180"/>
      <c r="BN80" s="180"/>
      <c r="BO80" s="180"/>
      <c r="BP80" s="180"/>
      <c r="BQ80" s="180"/>
      <c r="BR80" s="180"/>
      <c r="BS80" s="180"/>
      <c r="BT80" s="180"/>
      <c r="BU80" s="180"/>
      <c r="BV80" s="180"/>
      <c r="BW80" s="180"/>
      <c r="BX80" s="180"/>
      <c r="BY80" s="180"/>
      <c r="BZ80" s="180"/>
      <c r="CA80" s="180"/>
      <c r="CB80" s="180"/>
      <c r="CC80" s="180"/>
      <c r="CD80" s="180"/>
      <c r="CE80" s="180"/>
      <c r="CF80" s="180"/>
      <c r="CG80" s="180"/>
      <c r="CH80" s="180"/>
      <c r="CI80" s="180"/>
      <c r="CJ80" s="86"/>
    </row>
    <row r="81" spans="1:88" x14ac:dyDescent="0.25">
      <c r="A81" s="180" t="s">
        <v>958</v>
      </c>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c r="AN81" s="180"/>
      <c r="AO81" s="180"/>
      <c r="AP81" s="180"/>
      <c r="AQ81" s="180"/>
      <c r="AR81" s="180"/>
      <c r="AS81" s="180"/>
      <c r="AT81" s="180"/>
      <c r="AU81" s="180"/>
      <c r="AV81" s="180"/>
      <c r="AW81" s="180"/>
      <c r="AX81" s="180"/>
      <c r="AY81" s="180"/>
      <c r="AZ81" s="180"/>
      <c r="BA81" s="180"/>
      <c r="BB81" s="180"/>
      <c r="BC81" s="180"/>
      <c r="BD81" s="180"/>
      <c r="BE81" s="180"/>
      <c r="BF81" s="180"/>
      <c r="BG81" s="180"/>
      <c r="BH81" s="180"/>
      <c r="BI81" s="180"/>
      <c r="BJ81" s="180"/>
      <c r="BK81" s="180"/>
      <c r="BL81" s="180"/>
      <c r="BM81" s="180"/>
      <c r="BN81" s="180"/>
      <c r="BO81" s="180"/>
      <c r="BP81" s="180"/>
      <c r="BQ81" s="180"/>
      <c r="BR81" s="180"/>
      <c r="BS81" s="180"/>
      <c r="BT81" s="180"/>
      <c r="BU81" s="180"/>
      <c r="BV81" s="180"/>
      <c r="BW81" s="180"/>
      <c r="BX81" s="180"/>
      <c r="BY81" s="180"/>
      <c r="BZ81" s="180"/>
      <c r="CA81" s="180"/>
      <c r="CB81" s="180"/>
      <c r="CC81" s="180"/>
      <c r="CD81" s="180"/>
      <c r="CE81" s="180"/>
      <c r="CF81" s="180"/>
      <c r="CG81" s="180"/>
      <c r="CH81" s="180"/>
      <c r="CI81" s="180"/>
      <c r="CJ81" s="86"/>
    </row>
    <row r="82" spans="1:88" x14ac:dyDescent="0.25">
      <c r="A82" s="185" t="s">
        <v>959</v>
      </c>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5"/>
      <c r="AN82" s="185"/>
      <c r="AO82" s="185"/>
      <c r="AP82" s="185"/>
      <c r="AQ82" s="185"/>
      <c r="AR82" s="185"/>
      <c r="AS82" s="185"/>
      <c r="AT82" s="185"/>
      <c r="AU82" s="185"/>
      <c r="AV82" s="185"/>
      <c r="AW82" s="185"/>
      <c r="AX82" s="185"/>
      <c r="AY82" s="185"/>
      <c r="AZ82" s="185"/>
      <c r="BA82" s="185"/>
      <c r="BB82" s="185"/>
      <c r="BC82" s="185"/>
      <c r="BD82" s="185"/>
      <c r="BE82" s="185"/>
      <c r="BF82" s="185"/>
      <c r="BG82" s="185"/>
      <c r="BH82" s="185"/>
      <c r="BI82" s="185"/>
      <c r="BJ82" s="185"/>
      <c r="BK82" s="185"/>
      <c r="BL82" s="185"/>
      <c r="BM82" s="185"/>
      <c r="BN82" s="185"/>
      <c r="BO82" s="185"/>
      <c r="BP82" s="185"/>
      <c r="BQ82" s="185"/>
      <c r="BR82" s="185"/>
      <c r="BS82" s="185"/>
      <c r="BT82" s="185"/>
      <c r="BU82" s="185"/>
      <c r="BV82" s="185"/>
      <c r="BW82" s="185"/>
      <c r="BX82" s="185"/>
      <c r="BY82" s="185"/>
      <c r="BZ82" s="185"/>
      <c r="CA82" s="185"/>
      <c r="CB82" s="185"/>
      <c r="CC82" s="185"/>
      <c r="CD82" s="185"/>
      <c r="CE82" s="185"/>
      <c r="CF82" s="185"/>
      <c r="CG82" s="185"/>
      <c r="CH82" s="185"/>
      <c r="CI82" s="185"/>
      <c r="CJ82" s="86"/>
    </row>
    <row r="83" spans="1:88" x14ac:dyDescent="0.25">
      <c r="A83" s="181" t="s">
        <v>960</v>
      </c>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c r="AN83" s="181"/>
      <c r="AO83" s="181"/>
      <c r="AP83" s="181"/>
      <c r="AQ83" s="181"/>
      <c r="AR83" s="181"/>
      <c r="AS83" s="181"/>
      <c r="AT83" s="181"/>
      <c r="AU83" s="181"/>
      <c r="AV83" s="181"/>
      <c r="AW83" s="181"/>
      <c r="AX83" s="181"/>
      <c r="AY83" s="181"/>
      <c r="AZ83" s="181"/>
      <c r="BA83" s="181"/>
      <c r="BB83" s="181"/>
      <c r="BC83" s="181"/>
      <c r="BD83" s="181"/>
      <c r="BE83" s="181"/>
      <c r="BF83" s="181"/>
      <c r="BG83" s="181"/>
      <c r="BH83" s="181"/>
      <c r="BI83" s="181"/>
      <c r="BJ83" s="181"/>
      <c r="BK83" s="181"/>
      <c r="BL83" s="181"/>
      <c r="BM83" s="181"/>
      <c r="BN83" s="181"/>
      <c r="BO83" s="181"/>
      <c r="BP83" s="181"/>
      <c r="BQ83" s="181"/>
      <c r="BR83" s="181"/>
      <c r="BS83" s="181"/>
      <c r="BT83" s="181"/>
      <c r="BU83" s="181"/>
      <c r="BV83" s="181"/>
      <c r="BW83" s="181"/>
      <c r="BX83" s="181"/>
      <c r="BY83" s="181"/>
      <c r="BZ83" s="181"/>
      <c r="CA83" s="181"/>
      <c r="CB83" s="181"/>
      <c r="CC83" s="181"/>
      <c r="CD83" s="181"/>
      <c r="CE83" s="181"/>
      <c r="CF83" s="181"/>
      <c r="CG83" s="181"/>
      <c r="CH83" s="181"/>
      <c r="CI83" s="181"/>
      <c r="CJ83" s="86"/>
    </row>
    <row r="84" spans="1:88" x14ac:dyDescent="0.25">
      <c r="A84" s="181"/>
      <c r="B84" s="181"/>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1"/>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c r="BK84" s="181"/>
      <c r="BL84" s="181"/>
      <c r="BM84" s="181"/>
      <c r="BN84" s="181"/>
      <c r="BO84" s="181"/>
      <c r="BP84" s="181"/>
      <c r="BQ84" s="181"/>
      <c r="BR84" s="181"/>
      <c r="BS84" s="181"/>
      <c r="BT84" s="181"/>
      <c r="BU84" s="181"/>
      <c r="BV84" s="181"/>
      <c r="BW84" s="181"/>
      <c r="BX84" s="181"/>
      <c r="BY84" s="181"/>
      <c r="BZ84" s="181"/>
      <c r="CA84" s="181"/>
      <c r="CB84" s="181"/>
      <c r="CC84" s="181"/>
      <c r="CD84" s="181"/>
      <c r="CE84" s="181"/>
      <c r="CF84" s="181"/>
      <c r="CG84" s="181"/>
      <c r="CH84" s="181"/>
      <c r="CI84" s="181"/>
      <c r="CJ84" s="86"/>
    </row>
    <row r="85" spans="1:88" x14ac:dyDescent="0.25">
      <c r="A85" s="181" t="s">
        <v>961</v>
      </c>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181"/>
      <c r="AI85" s="181"/>
      <c r="AJ85" s="181"/>
      <c r="AK85" s="181"/>
      <c r="AL85" s="181"/>
      <c r="AM85" s="181"/>
      <c r="AN85" s="181"/>
      <c r="AO85" s="181"/>
      <c r="AP85" s="181"/>
      <c r="AQ85" s="181"/>
      <c r="AR85" s="181"/>
      <c r="AS85" s="181"/>
      <c r="AT85" s="181"/>
      <c r="AU85" s="181"/>
      <c r="AV85" s="181"/>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row>
    <row r="86" spans="1:88" x14ac:dyDescent="0.25">
      <c r="A86" s="180" t="s">
        <v>962</v>
      </c>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c r="AI86" s="180"/>
      <c r="AJ86" s="180"/>
      <c r="AK86" s="180"/>
      <c r="AL86" s="180"/>
      <c r="AM86" s="180"/>
      <c r="AN86" s="180"/>
      <c r="AO86" s="180"/>
      <c r="AP86" s="180"/>
      <c r="AQ86" s="180"/>
      <c r="AR86" s="180"/>
      <c r="AS86" s="180"/>
      <c r="AT86" s="180"/>
      <c r="AU86" s="180"/>
      <c r="AV86" s="180"/>
      <c r="AW86" s="180"/>
      <c r="AX86" s="180"/>
      <c r="AY86" s="180"/>
      <c r="AZ86" s="180"/>
      <c r="BA86" s="180"/>
      <c r="BB86" s="180"/>
      <c r="BC86" s="180"/>
      <c r="BD86" s="180"/>
      <c r="BE86" s="180"/>
      <c r="BF86" s="180"/>
      <c r="BG86" s="180"/>
      <c r="BH86" s="180"/>
      <c r="BI86" s="180"/>
      <c r="BJ86" s="180"/>
      <c r="BK86" s="180"/>
      <c r="BL86" s="180"/>
      <c r="BM86" s="180"/>
      <c r="BN86" s="180"/>
      <c r="BO86" s="180"/>
      <c r="BP86" s="180"/>
      <c r="BQ86" s="180"/>
      <c r="BR86" s="180"/>
      <c r="BS86" s="180"/>
      <c r="BT86" s="180"/>
      <c r="BU86" s="180"/>
      <c r="BV86" s="180"/>
      <c r="BW86" s="180"/>
      <c r="BX86" s="86"/>
      <c r="BY86" s="86"/>
      <c r="BZ86" s="86"/>
      <c r="CA86" s="86"/>
      <c r="CB86" s="86"/>
      <c r="CC86" s="86"/>
      <c r="CD86" s="86"/>
      <c r="CE86" s="86"/>
      <c r="CF86" s="86"/>
      <c r="CG86" s="86"/>
      <c r="CH86" s="86"/>
      <c r="CI86" s="86"/>
      <c r="CJ86" s="86"/>
    </row>
    <row r="87" spans="1:88" x14ac:dyDescent="0.25">
      <c r="A87" s="196" t="s">
        <v>963</v>
      </c>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196"/>
      <c r="BJ87" s="196"/>
      <c r="BK87" s="196"/>
      <c r="BL87" s="196"/>
      <c r="BM87" s="196"/>
      <c r="BN87" s="196"/>
      <c r="BO87" s="196"/>
      <c r="BP87" s="196"/>
      <c r="BQ87" s="196"/>
      <c r="BR87" s="196"/>
      <c r="BS87" s="196"/>
      <c r="BT87" s="196"/>
      <c r="BU87" s="196"/>
      <c r="BV87" s="196"/>
      <c r="BW87" s="196"/>
      <c r="BX87" s="196"/>
      <c r="BY87" s="196"/>
      <c r="BZ87" s="196"/>
      <c r="CA87" s="196"/>
      <c r="CB87" s="196"/>
      <c r="CC87" s="196"/>
      <c r="CD87" s="196"/>
      <c r="CE87" s="196"/>
      <c r="CF87" s="196"/>
      <c r="CG87" s="196"/>
      <c r="CH87" s="196"/>
      <c r="CI87" s="196"/>
      <c r="CJ87" s="86"/>
    </row>
    <row r="88" spans="1:88" x14ac:dyDescent="0.25">
      <c r="A88" s="196"/>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196"/>
      <c r="BL88" s="196"/>
      <c r="BM88" s="196"/>
      <c r="BN88" s="196"/>
      <c r="BO88" s="196"/>
      <c r="BP88" s="196"/>
      <c r="BQ88" s="196"/>
      <c r="BR88" s="196"/>
      <c r="BS88" s="196"/>
      <c r="BT88" s="196"/>
      <c r="BU88" s="196"/>
      <c r="BV88" s="196"/>
      <c r="BW88" s="196"/>
      <c r="BX88" s="196"/>
      <c r="BY88" s="196"/>
      <c r="BZ88" s="196"/>
      <c r="CA88" s="196"/>
      <c r="CB88" s="196"/>
      <c r="CC88" s="196"/>
      <c r="CD88" s="196"/>
      <c r="CE88" s="196"/>
      <c r="CF88" s="196"/>
      <c r="CG88" s="196"/>
      <c r="CH88" s="196"/>
      <c r="CI88" s="196"/>
      <c r="CJ88" s="86"/>
    </row>
    <row r="89" spans="1:88" x14ac:dyDescent="0.25">
      <c r="A89" s="196" t="s">
        <v>964</v>
      </c>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196"/>
      <c r="BL89" s="196"/>
      <c r="BM89" s="196"/>
      <c r="BN89" s="196"/>
      <c r="BO89" s="196"/>
      <c r="BP89" s="196"/>
      <c r="BQ89" s="196"/>
      <c r="BR89" s="196"/>
      <c r="BS89" s="196"/>
      <c r="BT89" s="196"/>
      <c r="BU89" s="196"/>
      <c r="BV89" s="196"/>
      <c r="BW89" s="196"/>
      <c r="BX89" s="196"/>
      <c r="BY89" s="196"/>
      <c r="BZ89" s="196"/>
      <c r="CA89" s="196"/>
      <c r="CB89" s="196"/>
      <c r="CC89" s="196"/>
      <c r="CD89" s="196"/>
      <c r="CE89" s="196"/>
      <c r="CF89" s="196"/>
      <c r="CG89" s="196"/>
      <c r="CH89" s="196"/>
      <c r="CI89" s="196"/>
      <c r="CJ89" s="86"/>
    </row>
    <row r="90" spans="1:88" x14ac:dyDescent="0.25">
      <c r="A90" s="196" t="s">
        <v>965</v>
      </c>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6"/>
      <c r="BR90" s="196"/>
      <c r="BS90" s="196"/>
      <c r="BT90" s="196"/>
      <c r="BU90" s="196"/>
      <c r="BV90" s="196"/>
      <c r="BW90" s="196"/>
      <c r="BX90" s="196"/>
      <c r="BY90" s="196"/>
      <c r="BZ90" s="196"/>
      <c r="CA90" s="196"/>
      <c r="CB90" s="196"/>
      <c r="CC90" s="196"/>
      <c r="CD90" s="196"/>
      <c r="CE90" s="196"/>
      <c r="CF90" s="196"/>
      <c r="CG90" s="196"/>
      <c r="CH90" s="196"/>
      <c r="CI90" s="196"/>
      <c r="CJ90" s="86"/>
    </row>
    <row r="91" spans="1:88" x14ac:dyDescent="0.25">
      <c r="A91" s="196"/>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196"/>
      <c r="BL91" s="196"/>
      <c r="BM91" s="196"/>
      <c r="BN91" s="196"/>
      <c r="BO91" s="196"/>
      <c r="BP91" s="196"/>
      <c r="BQ91" s="196"/>
      <c r="BR91" s="196"/>
      <c r="BS91" s="196"/>
      <c r="BT91" s="196"/>
      <c r="BU91" s="196"/>
      <c r="BV91" s="196"/>
      <c r="BW91" s="196"/>
      <c r="BX91" s="196"/>
      <c r="BY91" s="196"/>
      <c r="BZ91" s="196"/>
      <c r="CA91" s="196"/>
      <c r="CB91" s="196"/>
      <c r="CC91" s="196"/>
      <c r="CD91" s="196"/>
      <c r="CE91" s="196"/>
      <c r="CF91" s="196"/>
      <c r="CG91" s="196"/>
      <c r="CH91" s="196"/>
      <c r="CI91" s="196"/>
      <c r="CJ91" s="86"/>
    </row>
    <row r="92" spans="1:88" x14ac:dyDescent="0.25">
      <c r="A92" s="196"/>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c r="BJ92" s="196"/>
      <c r="BK92" s="196"/>
      <c r="BL92" s="196"/>
      <c r="BM92" s="196"/>
      <c r="BN92" s="196"/>
      <c r="BO92" s="196"/>
      <c r="BP92" s="196"/>
      <c r="BQ92" s="196"/>
      <c r="BR92" s="196"/>
      <c r="BS92" s="196"/>
      <c r="BT92" s="196"/>
      <c r="BU92" s="196"/>
      <c r="BV92" s="196"/>
      <c r="BW92" s="196"/>
      <c r="BX92" s="196"/>
      <c r="BY92" s="196"/>
      <c r="BZ92" s="196"/>
      <c r="CA92" s="196"/>
      <c r="CB92" s="196"/>
      <c r="CC92" s="196"/>
      <c r="CD92" s="196"/>
      <c r="CE92" s="196"/>
      <c r="CF92" s="196"/>
      <c r="CG92" s="196"/>
      <c r="CH92" s="196"/>
      <c r="CI92" s="196"/>
      <c r="CJ92" s="86"/>
    </row>
    <row r="93" spans="1:88" x14ac:dyDescent="0.25">
      <c r="A93" s="196"/>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196"/>
      <c r="BL93" s="196"/>
      <c r="BM93" s="196"/>
      <c r="BN93" s="196"/>
      <c r="BO93" s="196"/>
      <c r="BP93" s="196"/>
      <c r="BQ93" s="196"/>
      <c r="BR93" s="196"/>
      <c r="BS93" s="196"/>
      <c r="BT93" s="196"/>
      <c r="BU93" s="196"/>
      <c r="BV93" s="196"/>
      <c r="BW93" s="196"/>
      <c r="BX93" s="196"/>
      <c r="BY93" s="196"/>
      <c r="BZ93" s="196"/>
      <c r="CA93" s="196"/>
      <c r="CB93" s="196"/>
      <c r="CC93" s="196"/>
      <c r="CD93" s="196"/>
      <c r="CE93" s="196"/>
      <c r="CF93" s="196"/>
      <c r="CG93" s="196"/>
      <c r="CH93" s="196"/>
      <c r="CI93" s="196"/>
      <c r="CJ93" s="86"/>
    </row>
    <row r="94" spans="1:88" x14ac:dyDescent="0.25">
      <c r="A94" s="196"/>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c r="BA94" s="196"/>
      <c r="BB94" s="196"/>
      <c r="BC94" s="196"/>
      <c r="BD94" s="196"/>
      <c r="BE94" s="196"/>
      <c r="BF94" s="196"/>
      <c r="BG94" s="196"/>
      <c r="BH94" s="196"/>
      <c r="BI94" s="196"/>
      <c r="BJ94" s="196"/>
      <c r="BK94" s="196"/>
      <c r="BL94" s="196"/>
      <c r="BM94" s="196"/>
      <c r="BN94" s="196"/>
      <c r="BO94" s="196"/>
      <c r="BP94" s="196"/>
      <c r="BQ94" s="196"/>
      <c r="BR94" s="196"/>
      <c r="BS94" s="196"/>
      <c r="BT94" s="196"/>
      <c r="BU94" s="196"/>
      <c r="BV94" s="196"/>
      <c r="BW94" s="196"/>
      <c r="BX94" s="196"/>
      <c r="BY94" s="196"/>
      <c r="BZ94" s="196"/>
      <c r="CA94" s="196"/>
      <c r="CB94" s="196"/>
      <c r="CC94" s="196"/>
      <c r="CD94" s="196"/>
      <c r="CE94" s="196"/>
      <c r="CF94" s="196"/>
      <c r="CG94" s="196"/>
      <c r="CH94" s="196"/>
      <c r="CI94" s="196"/>
      <c r="CJ94" s="86"/>
    </row>
    <row r="95" spans="1:88" x14ac:dyDescent="0.25">
      <c r="A95" s="197" t="s">
        <v>966</v>
      </c>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7"/>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row>
    <row r="96" spans="1:88" x14ac:dyDescent="0.25">
      <c r="A96" s="181" t="s">
        <v>967</v>
      </c>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1"/>
      <c r="BQ96" s="181"/>
      <c r="BR96" s="181"/>
      <c r="BS96" s="181"/>
      <c r="BT96" s="181"/>
      <c r="BU96" s="181"/>
      <c r="BV96" s="181"/>
      <c r="BW96" s="181"/>
      <c r="BX96" s="181"/>
      <c r="BY96" s="181"/>
      <c r="BZ96" s="181"/>
      <c r="CA96" s="181"/>
      <c r="CB96" s="181"/>
      <c r="CC96" s="181"/>
      <c r="CD96" s="181"/>
      <c r="CE96" s="181"/>
      <c r="CF96" s="181"/>
      <c r="CG96" s="181"/>
      <c r="CH96" s="181"/>
      <c r="CI96" s="181"/>
      <c r="CJ96" s="86"/>
    </row>
    <row r="97" spans="1:88" x14ac:dyDescent="0.25">
      <c r="A97" s="181"/>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c r="AN97" s="181"/>
      <c r="AO97" s="181"/>
      <c r="AP97" s="181"/>
      <c r="AQ97" s="181"/>
      <c r="AR97" s="181"/>
      <c r="AS97" s="181"/>
      <c r="AT97" s="181"/>
      <c r="AU97" s="181"/>
      <c r="AV97" s="181"/>
      <c r="AW97" s="181"/>
      <c r="AX97" s="181"/>
      <c r="AY97" s="181"/>
      <c r="AZ97" s="181"/>
      <c r="BA97" s="181"/>
      <c r="BB97" s="181"/>
      <c r="BC97" s="181"/>
      <c r="BD97" s="181"/>
      <c r="BE97" s="181"/>
      <c r="BF97" s="181"/>
      <c r="BG97" s="181"/>
      <c r="BH97" s="181"/>
      <c r="BI97" s="181"/>
      <c r="BJ97" s="181"/>
      <c r="BK97" s="181"/>
      <c r="BL97" s="181"/>
      <c r="BM97" s="181"/>
      <c r="BN97" s="181"/>
      <c r="BO97" s="181"/>
      <c r="BP97" s="181"/>
      <c r="BQ97" s="181"/>
      <c r="BR97" s="181"/>
      <c r="BS97" s="181"/>
      <c r="BT97" s="181"/>
      <c r="BU97" s="181"/>
      <c r="BV97" s="181"/>
      <c r="BW97" s="181"/>
      <c r="BX97" s="181"/>
      <c r="BY97" s="181"/>
      <c r="BZ97" s="181"/>
      <c r="CA97" s="181"/>
      <c r="CB97" s="181"/>
      <c r="CC97" s="181"/>
      <c r="CD97" s="181"/>
      <c r="CE97" s="181"/>
      <c r="CF97" s="181"/>
      <c r="CG97" s="181"/>
      <c r="CH97" s="181"/>
      <c r="CI97" s="181"/>
      <c r="CJ97" s="86"/>
    </row>
    <row r="98" spans="1:88" x14ac:dyDescent="0.25">
      <c r="A98" s="180" t="s">
        <v>968</v>
      </c>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c r="AI98" s="180"/>
      <c r="AJ98" s="180"/>
      <c r="AK98" s="180"/>
      <c r="AL98" s="180"/>
      <c r="AM98" s="180"/>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0"/>
      <c r="BR98" s="180"/>
      <c r="BS98" s="180"/>
      <c r="BT98" s="180"/>
      <c r="BU98" s="180"/>
      <c r="BV98" s="180"/>
      <c r="BW98" s="180"/>
      <c r="BX98" s="180"/>
      <c r="BY98" s="180"/>
      <c r="BZ98" s="180"/>
      <c r="CA98" s="180"/>
      <c r="CB98" s="180"/>
      <c r="CC98" s="180"/>
      <c r="CD98" s="180"/>
      <c r="CE98" s="180"/>
      <c r="CF98" s="180"/>
      <c r="CG98" s="180"/>
      <c r="CH98" s="180"/>
      <c r="CI98" s="180"/>
      <c r="CJ98" s="86"/>
    </row>
    <row r="99" spans="1:88" x14ac:dyDescent="0.25">
      <c r="A99" s="185" t="s">
        <v>969</v>
      </c>
      <c r="B99" s="185"/>
      <c r="C99" s="185"/>
      <c r="D99" s="185"/>
      <c r="E99" s="185"/>
      <c r="F99" s="185"/>
      <c r="G99" s="185"/>
      <c r="H99" s="185"/>
      <c r="I99" s="185"/>
      <c r="J99" s="185"/>
      <c r="K99" s="185"/>
      <c r="L99" s="185"/>
      <c r="M99" s="185"/>
      <c r="N99" s="185"/>
      <c r="O99" s="185"/>
      <c r="P99" s="185"/>
      <c r="Q99" s="185"/>
      <c r="R99" s="185"/>
      <c r="S99" s="185"/>
      <c r="T99" s="185"/>
      <c r="U99" s="185"/>
      <c r="V99" s="185"/>
      <c r="W99" s="185"/>
      <c r="X99" s="185"/>
      <c r="Y99" s="185"/>
      <c r="Z99" s="185"/>
      <c r="AA99" s="185"/>
      <c r="AB99" s="185"/>
      <c r="AC99" s="185"/>
      <c r="AD99" s="185"/>
      <c r="AE99" s="185"/>
      <c r="AF99" s="185"/>
      <c r="AG99" s="185"/>
      <c r="AH99" s="185"/>
      <c r="AI99" s="185"/>
      <c r="AJ99" s="185"/>
      <c r="AK99" s="185"/>
      <c r="AL99" s="185"/>
      <c r="AM99" s="185"/>
      <c r="AN99" s="185"/>
      <c r="AO99" s="185"/>
      <c r="AP99" s="185"/>
      <c r="AQ99" s="185"/>
      <c r="AR99" s="185"/>
      <c r="AS99" s="185"/>
      <c r="AT99" s="185"/>
      <c r="AU99" s="185"/>
      <c r="AV99" s="185"/>
      <c r="AW99" s="185"/>
      <c r="AX99" s="185"/>
      <c r="AY99" s="185"/>
      <c r="AZ99" s="185"/>
      <c r="BA99" s="185"/>
      <c r="BB99" s="185"/>
      <c r="BC99" s="185"/>
      <c r="BD99" s="185"/>
      <c r="BE99" s="185"/>
      <c r="BF99" s="185"/>
      <c r="BG99" s="185"/>
      <c r="BH99" s="185"/>
      <c r="BI99" s="185"/>
      <c r="BJ99" s="185"/>
      <c r="BK99" s="185"/>
      <c r="BL99" s="185"/>
      <c r="BM99" s="185"/>
      <c r="BN99" s="185"/>
      <c r="BO99" s="185"/>
      <c r="BP99" s="185"/>
      <c r="BQ99" s="185"/>
      <c r="BR99" s="185"/>
      <c r="BS99" s="185"/>
      <c r="BT99" s="185"/>
      <c r="BU99" s="185"/>
      <c r="BV99" s="185"/>
      <c r="BW99" s="185"/>
      <c r="BX99" s="185"/>
      <c r="BY99" s="185"/>
      <c r="BZ99" s="185"/>
      <c r="CA99" s="185"/>
      <c r="CB99" s="185"/>
      <c r="CC99" s="185"/>
      <c r="CD99" s="185"/>
      <c r="CE99" s="185"/>
      <c r="CF99" s="185"/>
      <c r="CG99" s="185"/>
      <c r="CH99" s="185"/>
      <c r="CI99" s="185"/>
      <c r="CJ99" s="86"/>
    </row>
    <row r="100" spans="1:88" x14ac:dyDescent="0.25">
      <c r="A100" s="181" t="s">
        <v>970</v>
      </c>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81"/>
      <c r="BR100" s="181"/>
      <c r="BS100" s="181"/>
      <c r="BT100" s="181"/>
      <c r="BU100" s="181"/>
      <c r="BV100" s="181"/>
      <c r="BW100" s="181"/>
      <c r="BX100" s="181"/>
      <c r="BY100" s="181"/>
      <c r="BZ100" s="181"/>
      <c r="CA100" s="181"/>
      <c r="CB100" s="181"/>
      <c r="CC100" s="181"/>
      <c r="CD100" s="181"/>
      <c r="CE100" s="181"/>
      <c r="CF100" s="181"/>
      <c r="CG100" s="181"/>
      <c r="CH100" s="181"/>
      <c r="CI100" s="181"/>
      <c r="CJ100" s="86"/>
    </row>
    <row r="101" spans="1:88" x14ac:dyDescent="0.25">
      <c r="A101" s="18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1"/>
      <c r="BQ101" s="181"/>
      <c r="BR101" s="181"/>
      <c r="BS101" s="181"/>
      <c r="BT101" s="181"/>
      <c r="BU101" s="181"/>
      <c r="BV101" s="181"/>
      <c r="BW101" s="181"/>
      <c r="BX101" s="181"/>
      <c r="BY101" s="181"/>
      <c r="BZ101" s="181"/>
      <c r="CA101" s="181"/>
      <c r="CB101" s="181"/>
      <c r="CC101" s="181"/>
      <c r="CD101" s="181"/>
      <c r="CE101" s="181"/>
      <c r="CF101" s="181"/>
      <c r="CG101" s="181"/>
      <c r="CH101" s="181"/>
      <c r="CI101" s="181"/>
      <c r="CJ101" s="86"/>
    </row>
    <row r="102" spans="1:88" x14ac:dyDescent="0.25">
      <c r="A102" s="185" t="s">
        <v>971</v>
      </c>
      <c r="B102" s="185"/>
      <c r="C102" s="185"/>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5"/>
      <c r="BS102" s="185"/>
      <c r="BT102" s="185"/>
      <c r="BU102" s="185"/>
      <c r="BV102" s="185"/>
      <c r="BW102" s="185"/>
      <c r="BX102" s="185"/>
      <c r="BY102" s="185"/>
      <c r="BZ102" s="185"/>
      <c r="CA102" s="185"/>
      <c r="CB102" s="185"/>
      <c r="CC102" s="185"/>
      <c r="CD102" s="185"/>
      <c r="CE102" s="185"/>
      <c r="CF102" s="185"/>
      <c r="CG102" s="185"/>
      <c r="CH102" s="185"/>
      <c r="CI102" s="185"/>
      <c r="CJ102" s="86"/>
    </row>
    <row r="103" spans="1:88" x14ac:dyDescent="0.25">
      <c r="A103" s="180" t="s">
        <v>972</v>
      </c>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0"/>
      <c r="BR103" s="180"/>
      <c r="BS103" s="180"/>
      <c r="BT103" s="180"/>
      <c r="BU103" s="180"/>
      <c r="BV103" s="180"/>
      <c r="BW103" s="180"/>
      <c r="BX103" s="180"/>
      <c r="BY103" s="180"/>
      <c r="BZ103" s="180"/>
      <c r="CA103" s="180"/>
      <c r="CB103" s="180"/>
      <c r="CC103" s="180"/>
      <c r="CD103" s="180"/>
      <c r="CE103" s="180"/>
      <c r="CF103" s="180"/>
      <c r="CG103" s="180"/>
      <c r="CH103" s="180"/>
      <c r="CI103" s="180"/>
      <c r="CJ103" s="86"/>
    </row>
    <row r="104" spans="1:88" x14ac:dyDescent="0.25">
      <c r="A104" s="185" t="s">
        <v>973</v>
      </c>
      <c r="B104" s="185"/>
      <c r="C104" s="185"/>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5"/>
      <c r="AW104" s="185"/>
      <c r="AX104" s="185"/>
      <c r="AY104" s="185"/>
      <c r="AZ104" s="185"/>
      <c r="BA104" s="185"/>
      <c r="BB104" s="185"/>
      <c r="BC104" s="185"/>
      <c r="BD104" s="185"/>
      <c r="BE104" s="185"/>
      <c r="BF104" s="185"/>
      <c r="BG104" s="185"/>
      <c r="BH104" s="185"/>
      <c r="BI104" s="185"/>
      <c r="BJ104" s="185"/>
      <c r="BK104" s="185"/>
      <c r="BL104" s="185"/>
      <c r="BM104" s="185"/>
      <c r="BN104" s="185"/>
      <c r="BO104" s="185"/>
      <c r="BP104" s="185"/>
      <c r="BQ104" s="185"/>
      <c r="BR104" s="185"/>
      <c r="BS104" s="185"/>
      <c r="BT104" s="185"/>
      <c r="BU104" s="185"/>
      <c r="BV104" s="185"/>
      <c r="BW104" s="185"/>
      <c r="BX104" s="185"/>
      <c r="BY104" s="185"/>
      <c r="BZ104" s="185"/>
      <c r="CA104" s="185"/>
      <c r="CB104" s="185"/>
      <c r="CC104" s="185"/>
      <c r="CD104" s="185"/>
      <c r="CE104" s="185"/>
      <c r="CF104" s="185"/>
      <c r="CG104" s="185"/>
      <c r="CH104" s="185"/>
      <c r="CI104" s="185"/>
      <c r="CJ104" s="86"/>
    </row>
    <row r="105" spans="1:88" x14ac:dyDescent="0.25">
      <c r="A105" s="181" t="s">
        <v>974</v>
      </c>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1"/>
      <c r="AN105" s="181"/>
      <c r="AO105" s="181"/>
      <c r="AP105" s="181"/>
      <c r="AQ105" s="181"/>
      <c r="AR105" s="181"/>
      <c r="AS105" s="181"/>
      <c r="AT105" s="181"/>
      <c r="AU105" s="181"/>
      <c r="AV105" s="181"/>
      <c r="AW105" s="181"/>
      <c r="AX105" s="181"/>
      <c r="AY105" s="181"/>
      <c r="AZ105" s="181"/>
      <c r="BA105" s="181"/>
      <c r="BB105" s="181"/>
      <c r="BC105" s="181"/>
      <c r="BD105" s="181"/>
      <c r="BE105" s="181"/>
      <c r="BF105" s="181"/>
      <c r="BG105" s="181"/>
      <c r="BH105" s="181"/>
      <c r="BI105" s="181"/>
      <c r="BJ105" s="181"/>
      <c r="BK105" s="181"/>
      <c r="BL105" s="181"/>
      <c r="BM105" s="181"/>
      <c r="BN105" s="181"/>
      <c r="BO105" s="181"/>
      <c r="BP105" s="181"/>
      <c r="BQ105" s="181"/>
      <c r="BR105" s="181"/>
      <c r="BS105" s="181"/>
      <c r="BT105" s="181"/>
      <c r="BU105" s="181"/>
      <c r="BV105" s="181"/>
      <c r="BW105" s="181"/>
      <c r="BX105" s="181"/>
      <c r="BY105" s="181"/>
      <c r="BZ105" s="181"/>
      <c r="CA105" s="181"/>
      <c r="CB105" s="181"/>
      <c r="CC105" s="181"/>
      <c r="CD105" s="181"/>
      <c r="CE105" s="181"/>
      <c r="CF105" s="181"/>
      <c r="CG105" s="181"/>
      <c r="CH105" s="181"/>
      <c r="CI105" s="181"/>
      <c r="CJ105" s="86"/>
    </row>
    <row r="106" spans="1:88" x14ac:dyDescent="0.25">
      <c r="A106" s="18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1"/>
      <c r="AN106" s="181"/>
      <c r="AO106" s="181"/>
      <c r="AP106" s="181"/>
      <c r="AQ106" s="181"/>
      <c r="AR106" s="181"/>
      <c r="AS106" s="181"/>
      <c r="AT106" s="181"/>
      <c r="AU106" s="181"/>
      <c r="AV106" s="181"/>
      <c r="AW106" s="181"/>
      <c r="AX106" s="181"/>
      <c r="AY106" s="181"/>
      <c r="AZ106" s="181"/>
      <c r="BA106" s="181"/>
      <c r="BB106" s="181"/>
      <c r="BC106" s="181"/>
      <c r="BD106" s="181"/>
      <c r="BE106" s="181"/>
      <c r="BF106" s="181"/>
      <c r="BG106" s="181"/>
      <c r="BH106" s="181"/>
      <c r="BI106" s="181"/>
      <c r="BJ106" s="181"/>
      <c r="BK106" s="181"/>
      <c r="BL106" s="181"/>
      <c r="BM106" s="181"/>
      <c r="BN106" s="181"/>
      <c r="BO106" s="181"/>
      <c r="BP106" s="181"/>
      <c r="BQ106" s="181"/>
      <c r="BR106" s="181"/>
      <c r="BS106" s="181"/>
      <c r="BT106" s="181"/>
      <c r="BU106" s="181"/>
      <c r="BV106" s="181"/>
      <c r="BW106" s="181"/>
      <c r="BX106" s="181"/>
      <c r="BY106" s="181"/>
      <c r="BZ106" s="181"/>
      <c r="CA106" s="181"/>
      <c r="CB106" s="181"/>
      <c r="CC106" s="181"/>
      <c r="CD106" s="181"/>
      <c r="CE106" s="181"/>
      <c r="CF106" s="181"/>
      <c r="CG106" s="181"/>
      <c r="CH106" s="181"/>
      <c r="CI106" s="181"/>
      <c r="CJ106" s="86"/>
    </row>
    <row r="107" spans="1:88" x14ac:dyDescent="0.25">
      <c r="A107" s="18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1"/>
      <c r="AN107" s="181"/>
      <c r="AO107" s="181"/>
      <c r="AP107" s="181"/>
      <c r="AQ107" s="181"/>
      <c r="AR107" s="181"/>
      <c r="AS107" s="181"/>
      <c r="AT107" s="181"/>
      <c r="AU107" s="181"/>
      <c r="AV107" s="181"/>
      <c r="AW107" s="181"/>
      <c r="AX107" s="181"/>
      <c r="AY107" s="181"/>
      <c r="AZ107" s="181"/>
      <c r="BA107" s="181"/>
      <c r="BB107" s="181"/>
      <c r="BC107" s="181"/>
      <c r="BD107" s="181"/>
      <c r="BE107" s="181"/>
      <c r="BF107" s="181"/>
      <c r="BG107" s="181"/>
      <c r="BH107" s="181"/>
      <c r="BI107" s="181"/>
      <c r="BJ107" s="181"/>
      <c r="BK107" s="181"/>
      <c r="BL107" s="181"/>
      <c r="BM107" s="181"/>
      <c r="BN107" s="181"/>
      <c r="BO107" s="181"/>
      <c r="BP107" s="181"/>
      <c r="BQ107" s="181"/>
      <c r="BR107" s="181"/>
      <c r="BS107" s="181"/>
      <c r="BT107" s="181"/>
      <c r="BU107" s="181"/>
      <c r="BV107" s="181"/>
      <c r="BW107" s="181"/>
      <c r="BX107" s="181"/>
      <c r="BY107" s="181"/>
      <c r="BZ107" s="181"/>
      <c r="CA107" s="181"/>
      <c r="CB107" s="181"/>
      <c r="CC107" s="181"/>
      <c r="CD107" s="181"/>
      <c r="CE107" s="181"/>
      <c r="CF107" s="181"/>
      <c r="CG107" s="181"/>
      <c r="CH107" s="181"/>
      <c r="CI107" s="181"/>
      <c r="CJ107" s="86"/>
    </row>
    <row r="108" spans="1:88" x14ac:dyDescent="0.25">
      <c r="A108" s="180" t="s">
        <v>975</v>
      </c>
      <c r="B108" s="180"/>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c r="AM108" s="180"/>
      <c r="AN108" s="180"/>
      <c r="AO108" s="180"/>
      <c r="AP108" s="180"/>
      <c r="AQ108" s="180"/>
      <c r="AR108" s="180"/>
      <c r="AS108" s="180"/>
      <c r="AT108" s="180"/>
      <c r="AU108" s="180"/>
      <c r="AV108" s="180"/>
      <c r="AW108" s="180"/>
      <c r="AX108" s="180"/>
      <c r="AY108" s="180"/>
      <c r="AZ108" s="180"/>
      <c r="BA108" s="180"/>
      <c r="BB108" s="180"/>
      <c r="BC108" s="180"/>
      <c r="BD108" s="180"/>
      <c r="BE108" s="180"/>
      <c r="BF108" s="180"/>
      <c r="BG108" s="180"/>
      <c r="BH108" s="180"/>
      <c r="BI108" s="180"/>
      <c r="BJ108" s="180"/>
      <c r="BK108" s="180"/>
      <c r="BL108" s="180"/>
      <c r="BM108" s="180"/>
      <c r="BN108" s="180"/>
      <c r="BO108" s="180"/>
      <c r="BP108" s="180"/>
      <c r="BQ108" s="180"/>
      <c r="BR108" s="180"/>
      <c r="BS108" s="180"/>
      <c r="BT108" s="180"/>
      <c r="BU108" s="180"/>
      <c r="BV108" s="180"/>
      <c r="BW108" s="180"/>
      <c r="BX108" s="180"/>
      <c r="BY108" s="180"/>
      <c r="BZ108" s="180"/>
      <c r="CA108" s="180"/>
      <c r="CB108" s="180"/>
      <c r="CC108" s="180"/>
      <c r="CD108" s="180"/>
      <c r="CE108" s="180"/>
      <c r="CF108" s="180"/>
      <c r="CG108" s="180"/>
      <c r="CH108" s="180"/>
      <c r="CI108" s="180"/>
      <c r="CJ108" s="86"/>
    </row>
    <row r="109" spans="1:88" x14ac:dyDescent="0.25">
      <c r="A109" s="181" t="s">
        <v>976</v>
      </c>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1"/>
      <c r="AN109" s="181"/>
      <c r="AO109" s="181"/>
      <c r="AP109" s="181"/>
      <c r="AQ109" s="181"/>
      <c r="AR109" s="181"/>
      <c r="AS109" s="181"/>
      <c r="AT109" s="181"/>
      <c r="AU109" s="181"/>
      <c r="AV109" s="181"/>
      <c r="AW109" s="181"/>
      <c r="AX109" s="181"/>
      <c r="AY109" s="181"/>
      <c r="AZ109" s="181"/>
      <c r="BA109" s="181"/>
      <c r="BB109" s="181"/>
      <c r="BC109" s="181"/>
      <c r="BD109" s="181"/>
      <c r="BE109" s="181"/>
      <c r="BF109" s="181"/>
      <c r="BG109" s="181"/>
      <c r="BH109" s="181"/>
      <c r="BI109" s="181"/>
      <c r="BJ109" s="181"/>
      <c r="BK109" s="181"/>
      <c r="BL109" s="181"/>
      <c r="BM109" s="181"/>
      <c r="BN109" s="181"/>
      <c r="BO109" s="181"/>
      <c r="BP109" s="181"/>
      <c r="BQ109" s="181"/>
      <c r="BR109" s="181"/>
      <c r="BS109" s="181"/>
      <c r="BT109" s="181"/>
      <c r="BU109" s="181"/>
      <c r="BV109" s="181"/>
      <c r="BW109" s="181"/>
      <c r="BX109" s="181"/>
      <c r="BY109" s="181"/>
      <c r="BZ109" s="181"/>
      <c r="CA109" s="181"/>
      <c r="CB109" s="181"/>
      <c r="CC109" s="181"/>
      <c r="CD109" s="181"/>
      <c r="CE109" s="181"/>
      <c r="CF109" s="181"/>
      <c r="CG109" s="181"/>
      <c r="CH109" s="181"/>
      <c r="CI109" s="181"/>
      <c r="CJ109" s="86"/>
    </row>
    <row r="110" spans="1:88" x14ac:dyDescent="0.25">
      <c r="A110" s="18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1"/>
      <c r="AN110" s="181"/>
      <c r="AO110" s="181"/>
      <c r="AP110" s="181"/>
      <c r="AQ110" s="181"/>
      <c r="AR110" s="181"/>
      <c r="AS110" s="181"/>
      <c r="AT110" s="181"/>
      <c r="AU110" s="181"/>
      <c r="AV110" s="181"/>
      <c r="AW110" s="181"/>
      <c r="AX110" s="181"/>
      <c r="AY110" s="181"/>
      <c r="AZ110" s="181"/>
      <c r="BA110" s="181"/>
      <c r="BB110" s="181"/>
      <c r="BC110" s="181"/>
      <c r="BD110" s="181"/>
      <c r="BE110" s="181"/>
      <c r="BF110" s="181"/>
      <c r="BG110" s="181"/>
      <c r="BH110" s="181"/>
      <c r="BI110" s="181"/>
      <c r="BJ110" s="181"/>
      <c r="BK110" s="181"/>
      <c r="BL110" s="181"/>
      <c r="BM110" s="181"/>
      <c r="BN110" s="181"/>
      <c r="BO110" s="181"/>
      <c r="BP110" s="181"/>
      <c r="BQ110" s="181"/>
      <c r="BR110" s="181"/>
      <c r="BS110" s="181"/>
      <c r="BT110" s="181"/>
      <c r="BU110" s="181"/>
      <c r="BV110" s="181"/>
      <c r="BW110" s="181"/>
      <c r="BX110" s="181"/>
      <c r="BY110" s="181"/>
      <c r="BZ110" s="181"/>
      <c r="CA110" s="181"/>
      <c r="CB110" s="181"/>
      <c r="CC110" s="181"/>
      <c r="CD110" s="181"/>
      <c r="CE110" s="181"/>
      <c r="CF110" s="181"/>
      <c r="CG110" s="181"/>
      <c r="CH110" s="181"/>
      <c r="CI110" s="181"/>
      <c r="CJ110" s="86"/>
    </row>
    <row r="111" spans="1:88" x14ac:dyDescent="0.25">
      <c r="A111" s="181" t="s">
        <v>977</v>
      </c>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1"/>
      <c r="AM111" s="181"/>
      <c r="AN111" s="181"/>
      <c r="AO111" s="181"/>
      <c r="AP111" s="181"/>
      <c r="AQ111" s="181"/>
      <c r="AR111" s="181"/>
      <c r="AS111" s="181"/>
      <c r="AT111" s="181"/>
      <c r="AU111" s="181"/>
      <c r="AV111" s="181"/>
      <c r="AW111" s="181"/>
      <c r="AX111" s="181"/>
      <c r="AY111" s="181"/>
      <c r="AZ111" s="181"/>
      <c r="BA111" s="181"/>
      <c r="BB111" s="181"/>
      <c r="BC111" s="181"/>
      <c r="BD111" s="181"/>
      <c r="BE111" s="181"/>
      <c r="BF111" s="181"/>
      <c r="BG111" s="181"/>
      <c r="BH111" s="181"/>
      <c r="BI111" s="181"/>
      <c r="BJ111" s="181"/>
      <c r="BK111" s="181"/>
      <c r="BL111" s="181"/>
      <c r="BM111" s="181"/>
      <c r="BN111" s="181"/>
      <c r="BO111" s="181"/>
      <c r="BP111" s="181"/>
      <c r="BQ111" s="181"/>
      <c r="BR111" s="181"/>
      <c r="BS111" s="181"/>
      <c r="BT111" s="181"/>
      <c r="BU111" s="181"/>
      <c r="BV111" s="181"/>
      <c r="BW111" s="181"/>
      <c r="BX111" s="181"/>
      <c r="BY111" s="181"/>
      <c r="BZ111" s="181"/>
      <c r="CA111" s="181"/>
      <c r="CB111" s="181"/>
      <c r="CC111" s="181"/>
      <c r="CD111" s="181"/>
      <c r="CE111" s="181"/>
      <c r="CF111" s="181"/>
      <c r="CG111" s="181"/>
      <c r="CH111" s="181"/>
      <c r="CI111" s="181"/>
      <c r="CJ111" s="86"/>
    </row>
    <row r="112" spans="1:88" x14ac:dyDescent="0.25">
      <c r="A112" s="18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1"/>
      <c r="AR112" s="181"/>
      <c r="AS112" s="181"/>
      <c r="AT112" s="181"/>
      <c r="AU112" s="181"/>
      <c r="AV112" s="181"/>
      <c r="AW112" s="181"/>
      <c r="AX112" s="181"/>
      <c r="AY112" s="181"/>
      <c r="AZ112" s="181"/>
      <c r="BA112" s="181"/>
      <c r="BB112" s="181"/>
      <c r="BC112" s="181"/>
      <c r="BD112" s="181"/>
      <c r="BE112" s="181"/>
      <c r="BF112" s="181"/>
      <c r="BG112" s="181"/>
      <c r="BH112" s="181"/>
      <c r="BI112" s="181"/>
      <c r="BJ112" s="181"/>
      <c r="BK112" s="181"/>
      <c r="BL112" s="181"/>
      <c r="BM112" s="181"/>
      <c r="BN112" s="181"/>
      <c r="BO112" s="181"/>
      <c r="BP112" s="181"/>
      <c r="BQ112" s="181"/>
      <c r="BR112" s="181"/>
      <c r="BS112" s="181"/>
      <c r="BT112" s="181"/>
      <c r="BU112" s="181"/>
      <c r="BV112" s="181"/>
      <c r="BW112" s="181"/>
      <c r="BX112" s="181"/>
      <c r="BY112" s="181"/>
      <c r="BZ112" s="181"/>
      <c r="CA112" s="181"/>
      <c r="CB112" s="181"/>
      <c r="CC112" s="181"/>
      <c r="CD112" s="181"/>
      <c r="CE112" s="181"/>
      <c r="CF112" s="181"/>
      <c r="CG112" s="181"/>
      <c r="CH112" s="181"/>
      <c r="CI112" s="181"/>
      <c r="CJ112" s="86"/>
    </row>
    <row r="113" spans="1:88" x14ac:dyDescent="0.25">
      <c r="A113" s="18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c r="AW113" s="181"/>
      <c r="AX113" s="181"/>
      <c r="AY113" s="181"/>
      <c r="AZ113" s="181"/>
      <c r="BA113" s="181"/>
      <c r="BB113" s="181"/>
      <c r="BC113" s="181"/>
      <c r="BD113" s="181"/>
      <c r="BE113" s="181"/>
      <c r="BF113" s="181"/>
      <c r="BG113" s="181"/>
      <c r="BH113" s="181"/>
      <c r="BI113" s="181"/>
      <c r="BJ113" s="181"/>
      <c r="BK113" s="181"/>
      <c r="BL113" s="181"/>
      <c r="BM113" s="181"/>
      <c r="BN113" s="181"/>
      <c r="BO113" s="181"/>
      <c r="BP113" s="181"/>
      <c r="BQ113" s="181"/>
      <c r="BR113" s="181"/>
      <c r="BS113" s="181"/>
      <c r="BT113" s="181"/>
      <c r="BU113" s="181"/>
      <c r="BV113" s="181"/>
      <c r="BW113" s="181"/>
      <c r="BX113" s="181"/>
      <c r="BY113" s="181"/>
      <c r="BZ113" s="181"/>
      <c r="CA113" s="181"/>
      <c r="CB113" s="181"/>
      <c r="CC113" s="181"/>
      <c r="CD113" s="181"/>
      <c r="CE113" s="181"/>
      <c r="CF113" s="181"/>
      <c r="CG113" s="181"/>
      <c r="CH113" s="181"/>
      <c r="CI113" s="181"/>
      <c r="CJ113" s="86"/>
    </row>
    <row r="114" spans="1:88" x14ac:dyDescent="0.25">
      <c r="A114" s="181" t="s">
        <v>978</v>
      </c>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1"/>
      <c r="AV114" s="181"/>
      <c r="AW114" s="181"/>
      <c r="AX114" s="181"/>
      <c r="AY114" s="181"/>
      <c r="AZ114" s="181"/>
      <c r="BA114" s="181"/>
      <c r="BB114" s="181"/>
      <c r="BC114" s="181"/>
      <c r="BD114" s="181"/>
      <c r="BE114" s="181"/>
      <c r="BF114" s="181"/>
      <c r="BG114" s="181"/>
      <c r="BH114" s="181"/>
      <c r="BI114" s="181"/>
      <c r="BJ114" s="181"/>
      <c r="BK114" s="181"/>
      <c r="BL114" s="181"/>
      <c r="BM114" s="181"/>
      <c r="BN114" s="181"/>
      <c r="BO114" s="181"/>
      <c r="BP114" s="181"/>
      <c r="BQ114" s="181"/>
      <c r="BR114" s="181"/>
      <c r="BS114" s="181"/>
      <c r="BT114" s="181"/>
      <c r="BU114" s="181"/>
      <c r="BV114" s="181"/>
      <c r="BW114" s="181"/>
      <c r="BX114" s="181"/>
      <c r="BY114" s="181"/>
      <c r="BZ114" s="181"/>
      <c r="CA114" s="181"/>
      <c r="CB114" s="181"/>
      <c r="CC114" s="181"/>
      <c r="CD114" s="181"/>
      <c r="CE114" s="181"/>
      <c r="CF114" s="181"/>
      <c r="CG114" s="181"/>
      <c r="CH114" s="181"/>
      <c r="CI114" s="181"/>
      <c r="CJ114" s="86"/>
    </row>
    <row r="115" spans="1:88" x14ac:dyDescent="0.25">
      <c r="A115" s="18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c r="AU115" s="181"/>
      <c r="AV115" s="181"/>
      <c r="AW115" s="181"/>
      <c r="AX115" s="181"/>
      <c r="AY115" s="181"/>
      <c r="AZ115" s="181"/>
      <c r="BA115" s="181"/>
      <c r="BB115" s="181"/>
      <c r="BC115" s="181"/>
      <c r="BD115" s="181"/>
      <c r="BE115" s="181"/>
      <c r="BF115" s="181"/>
      <c r="BG115" s="181"/>
      <c r="BH115" s="181"/>
      <c r="BI115" s="181"/>
      <c r="BJ115" s="181"/>
      <c r="BK115" s="181"/>
      <c r="BL115" s="181"/>
      <c r="BM115" s="181"/>
      <c r="BN115" s="181"/>
      <c r="BO115" s="181"/>
      <c r="BP115" s="181"/>
      <c r="BQ115" s="181"/>
      <c r="BR115" s="181"/>
      <c r="BS115" s="181"/>
      <c r="BT115" s="181"/>
      <c r="BU115" s="181"/>
      <c r="BV115" s="181"/>
      <c r="BW115" s="181"/>
      <c r="BX115" s="181"/>
      <c r="BY115" s="181"/>
      <c r="BZ115" s="181"/>
      <c r="CA115" s="181"/>
      <c r="CB115" s="181"/>
      <c r="CC115" s="181"/>
      <c r="CD115" s="181"/>
      <c r="CE115" s="181"/>
      <c r="CF115" s="181"/>
      <c r="CG115" s="181"/>
      <c r="CH115" s="181"/>
      <c r="CI115" s="181"/>
      <c r="CJ115" s="86"/>
    </row>
    <row r="116" spans="1:88" x14ac:dyDescent="0.25">
      <c r="A116" s="18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c r="AN116" s="181"/>
      <c r="AO116" s="181"/>
      <c r="AP116" s="181"/>
      <c r="AQ116" s="181"/>
      <c r="AR116" s="181"/>
      <c r="AS116" s="181"/>
      <c r="AT116" s="181"/>
      <c r="AU116" s="181"/>
      <c r="AV116" s="181"/>
      <c r="AW116" s="181"/>
      <c r="AX116" s="181"/>
      <c r="AY116" s="181"/>
      <c r="AZ116" s="181"/>
      <c r="BA116" s="181"/>
      <c r="BB116" s="181"/>
      <c r="BC116" s="181"/>
      <c r="BD116" s="181"/>
      <c r="BE116" s="181"/>
      <c r="BF116" s="181"/>
      <c r="BG116" s="181"/>
      <c r="BH116" s="181"/>
      <c r="BI116" s="181"/>
      <c r="BJ116" s="181"/>
      <c r="BK116" s="181"/>
      <c r="BL116" s="181"/>
      <c r="BM116" s="181"/>
      <c r="BN116" s="181"/>
      <c r="BO116" s="181"/>
      <c r="BP116" s="181"/>
      <c r="BQ116" s="181"/>
      <c r="BR116" s="181"/>
      <c r="BS116" s="181"/>
      <c r="BT116" s="181"/>
      <c r="BU116" s="181"/>
      <c r="BV116" s="181"/>
      <c r="BW116" s="181"/>
      <c r="BX116" s="181"/>
      <c r="BY116" s="181"/>
      <c r="BZ116" s="181"/>
      <c r="CA116" s="181"/>
      <c r="CB116" s="181"/>
      <c r="CC116" s="181"/>
      <c r="CD116" s="181"/>
      <c r="CE116" s="181"/>
      <c r="CF116" s="181"/>
      <c r="CG116" s="181"/>
      <c r="CH116" s="181"/>
      <c r="CI116" s="181"/>
      <c r="CJ116" s="86"/>
    </row>
    <row r="117" spans="1:88" x14ac:dyDescent="0.25">
      <c r="A117" s="185" t="s">
        <v>979</v>
      </c>
      <c r="B117" s="185"/>
      <c r="C117" s="185"/>
      <c r="D117" s="185"/>
      <c r="E117" s="185"/>
      <c r="F117" s="185"/>
      <c r="G117" s="185"/>
      <c r="H117" s="185"/>
      <c r="I117" s="185"/>
      <c r="J117" s="185"/>
      <c r="K117" s="185"/>
      <c r="L117" s="185"/>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5"/>
      <c r="BD117" s="185"/>
      <c r="BE117" s="185"/>
      <c r="BF117" s="185"/>
      <c r="BG117" s="185"/>
      <c r="BH117" s="185"/>
      <c r="BI117" s="185"/>
      <c r="BJ117" s="185"/>
      <c r="BK117" s="185"/>
      <c r="BL117" s="185"/>
      <c r="BM117" s="185"/>
      <c r="BN117" s="185"/>
      <c r="BO117" s="185"/>
      <c r="BP117" s="185"/>
      <c r="BQ117" s="185"/>
      <c r="BR117" s="185"/>
      <c r="BS117" s="185"/>
      <c r="BT117" s="185"/>
      <c r="BU117" s="185"/>
      <c r="BV117" s="185"/>
      <c r="BW117" s="185"/>
      <c r="BX117" s="185"/>
      <c r="BY117" s="185"/>
      <c r="BZ117" s="185"/>
      <c r="CA117" s="185"/>
      <c r="CB117" s="185"/>
      <c r="CC117" s="185"/>
      <c r="CD117" s="185"/>
      <c r="CE117" s="185"/>
      <c r="CF117" s="185"/>
      <c r="CG117" s="185"/>
      <c r="CH117" s="185"/>
      <c r="CI117" s="185"/>
      <c r="CJ117" s="86"/>
    </row>
    <row r="118" spans="1:88" x14ac:dyDescent="0.25">
      <c r="A118" s="204" t="s">
        <v>980</v>
      </c>
      <c r="B118" s="205"/>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6"/>
      <c r="AS118" s="204" t="s">
        <v>981</v>
      </c>
      <c r="AT118" s="205"/>
      <c r="AU118" s="205"/>
      <c r="AV118" s="205"/>
      <c r="AW118" s="205"/>
      <c r="AX118" s="205"/>
      <c r="AY118" s="205"/>
      <c r="AZ118" s="205"/>
      <c r="BA118" s="205"/>
      <c r="BB118" s="205"/>
      <c r="BC118" s="205"/>
      <c r="BD118" s="205"/>
      <c r="BE118" s="205"/>
      <c r="BF118" s="205"/>
      <c r="BG118" s="205"/>
      <c r="BH118" s="205"/>
      <c r="BI118" s="205"/>
      <c r="BJ118" s="205"/>
      <c r="BK118" s="205"/>
      <c r="BL118" s="205"/>
      <c r="BM118" s="205"/>
      <c r="BN118" s="205"/>
      <c r="BO118" s="205"/>
      <c r="BP118" s="205"/>
      <c r="BQ118" s="205"/>
      <c r="BR118" s="205"/>
      <c r="BS118" s="205"/>
      <c r="BT118" s="205"/>
      <c r="BU118" s="205"/>
      <c r="BV118" s="205"/>
      <c r="BW118" s="205"/>
      <c r="BX118" s="205"/>
      <c r="BY118" s="205"/>
      <c r="BZ118" s="205"/>
      <c r="CA118" s="205"/>
      <c r="CB118" s="205"/>
      <c r="CC118" s="205"/>
      <c r="CD118" s="205"/>
      <c r="CE118" s="205"/>
      <c r="CF118" s="205"/>
      <c r="CG118" s="205"/>
      <c r="CH118" s="205"/>
      <c r="CI118" s="206"/>
      <c r="CJ118" s="86"/>
    </row>
    <row r="119" spans="1:88" x14ac:dyDescent="0.25">
      <c r="A119" s="198" t="s">
        <v>982</v>
      </c>
      <c r="B119" s="199"/>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200"/>
      <c r="AS119" s="207" t="s">
        <v>995</v>
      </c>
      <c r="AT119" s="208"/>
      <c r="AU119" s="208"/>
      <c r="AV119" s="208"/>
      <c r="AW119" s="208"/>
      <c r="AX119" s="208"/>
      <c r="AY119" s="208"/>
      <c r="AZ119" s="208"/>
      <c r="BA119" s="208"/>
      <c r="BB119" s="208"/>
      <c r="BC119" s="208"/>
      <c r="BD119" s="208"/>
      <c r="BE119" s="208"/>
      <c r="BF119" s="208"/>
      <c r="BG119" s="208"/>
      <c r="BH119" s="208"/>
      <c r="BI119" s="208"/>
      <c r="BJ119" s="208"/>
      <c r="BK119" s="208"/>
      <c r="BL119" s="208"/>
      <c r="BM119" s="208"/>
      <c r="BN119" s="208"/>
      <c r="BO119" s="208"/>
      <c r="BP119" s="208"/>
      <c r="BQ119" s="208"/>
      <c r="BR119" s="208"/>
      <c r="BS119" s="208"/>
      <c r="BT119" s="208"/>
      <c r="BU119" s="208"/>
      <c r="BV119" s="208"/>
      <c r="BW119" s="208"/>
      <c r="BX119" s="208"/>
      <c r="BY119" s="208"/>
      <c r="BZ119" s="208"/>
      <c r="CA119" s="208"/>
      <c r="CB119" s="208"/>
      <c r="CC119" s="208"/>
      <c r="CD119" s="208"/>
      <c r="CE119" s="208"/>
      <c r="CF119" s="208"/>
      <c r="CG119" s="208"/>
      <c r="CH119" s="208"/>
      <c r="CI119" s="209"/>
      <c r="CJ119" s="86"/>
    </row>
    <row r="120" spans="1:88" ht="11.25" customHeight="1" x14ac:dyDescent="0.25">
      <c r="A120" s="201" t="s">
        <v>983</v>
      </c>
      <c r="B120" s="202"/>
      <c r="C120" s="202"/>
      <c r="D120" s="202"/>
      <c r="E120" s="202"/>
      <c r="F120" s="202"/>
      <c r="G120" s="202"/>
      <c r="H120" s="202"/>
      <c r="I120" s="202"/>
      <c r="J120" s="202"/>
      <c r="K120" s="202"/>
      <c r="L120" s="202"/>
      <c r="M120" s="202"/>
      <c r="N120" s="202"/>
      <c r="O120" s="202"/>
      <c r="P120" s="202"/>
      <c r="Q120" s="202"/>
      <c r="R120" s="202"/>
      <c r="S120" s="202"/>
      <c r="T120" s="202"/>
      <c r="U120" s="202"/>
      <c r="V120" s="202"/>
      <c r="W120" s="202"/>
      <c r="X120" s="202"/>
      <c r="Y120" s="202"/>
      <c r="Z120" s="202"/>
      <c r="AA120" s="202"/>
      <c r="AB120" s="202"/>
      <c r="AC120" s="202"/>
      <c r="AD120" s="202"/>
      <c r="AE120" s="202"/>
      <c r="AF120" s="202"/>
      <c r="AG120" s="202"/>
      <c r="AH120" s="202"/>
      <c r="AI120" s="202"/>
      <c r="AJ120" s="202"/>
      <c r="AK120" s="202"/>
      <c r="AL120" s="202"/>
      <c r="AM120" s="202"/>
      <c r="AN120" s="202"/>
      <c r="AO120" s="202"/>
      <c r="AP120" s="202"/>
      <c r="AQ120" s="202"/>
      <c r="AR120" s="203"/>
      <c r="AS120" s="91"/>
      <c r="AT120" s="183" t="str">
        <f>Фамилия&amp;" "&amp;Имя&amp;" "&amp;Отчество</f>
        <v xml:space="preserve">  </v>
      </c>
      <c r="AU120" s="183"/>
      <c r="AV120" s="183"/>
      <c r="AW120" s="183"/>
      <c r="AX120" s="183"/>
      <c r="AY120" s="183"/>
      <c r="AZ120" s="183"/>
      <c r="BA120" s="183"/>
      <c r="BB120" s="183"/>
      <c r="BC120" s="183"/>
      <c r="BD120" s="183"/>
      <c r="BE120" s="183"/>
      <c r="BF120" s="183"/>
      <c r="BG120" s="183"/>
      <c r="BH120" s="183"/>
      <c r="BI120" s="183"/>
      <c r="BJ120" s="183"/>
      <c r="BK120" s="183"/>
      <c r="BL120" s="183"/>
      <c r="BM120" s="183"/>
      <c r="BN120" s="183"/>
      <c r="BO120" s="183"/>
      <c r="BP120" s="183"/>
      <c r="BQ120" s="183"/>
      <c r="BR120" s="183"/>
      <c r="BS120" s="183"/>
      <c r="BT120" s="183"/>
      <c r="BU120" s="183"/>
      <c r="BV120" s="183"/>
      <c r="BW120" s="183"/>
      <c r="BX120" s="183"/>
      <c r="BY120" s="183"/>
      <c r="BZ120" s="183"/>
      <c r="CA120" s="183"/>
      <c r="CB120" s="183"/>
      <c r="CC120" s="183"/>
      <c r="CD120" s="183"/>
      <c r="CE120" s="183"/>
      <c r="CF120" s="183"/>
      <c r="CG120" s="183"/>
      <c r="CH120" s="183"/>
      <c r="CI120" s="92"/>
      <c r="CJ120" s="86"/>
    </row>
    <row r="121" spans="1:88" x14ac:dyDescent="0.25">
      <c r="A121" s="201"/>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c r="AE121" s="202"/>
      <c r="AF121" s="202"/>
      <c r="AG121" s="202"/>
      <c r="AH121" s="202"/>
      <c r="AI121" s="202"/>
      <c r="AJ121" s="202"/>
      <c r="AK121" s="202"/>
      <c r="AL121" s="202"/>
      <c r="AM121" s="202"/>
      <c r="AN121" s="202"/>
      <c r="AO121" s="202"/>
      <c r="AP121" s="202"/>
      <c r="AQ121" s="202"/>
      <c r="AR121" s="203"/>
      <c r="AS121" s="91"/>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c r="BP121" s="90"/>
      <c r="BQ121" s="90"/>
      <c r="BR121" s="90"/>
      <c r="BS121" s="90"/>
      <c r="BT121" s="90"/>
      <c r="BU121" s="90"/>
      <c r="BV121" s="90"/>
      <c r="BW121" s="90"/>
      <c r="BX121" s="90"/>
      <c r="BY121" s="90"/>
      <c r="BZ121" s="90"/>
      <c r="CA121" s="90"/>
      <c r="CB121" s="90"/>
      <c r="CC121" s="90"/>
      <c r="CD121" s="90"/>
      <c r="CE121" s="90"/>
      <c r="CF121" s="90"/>
      <c r="CG121" s="90"/>
      <c r="CH121" s="90"/>
      <c r="CI121" s="92"/>
      <c r="CJ121" s="86"/>
    </row>
    <row r="122" spans="1:88" ht="11.25" customHeight="1" x14ac:dyDescent="0.25">
      <c r="A122" s="201" t="s">
        <v>984</v>
      </c>
      <c r="B122" s="202"/>
      <c r="C122" s="202"/>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2"/>
      <c r="AL122" s="202"/>
      <c r="AM122" s="202"/>
      <c r="AN122" s="202"/>
      <c r="AO122" s="202"/>
      <c r="AP122" s="202"/>
      <c r="AQ122" s="202"/>
      <c r="AR122" s="203"/>
      <c r="AS122" s="94"/>
      <c r="AT122" s="211" t="s">
        <v>996</v>
      </c>
      <c r="AU122" s="211"/>
      <c r="AV122" s="211"/>
      <c r="AW122" s="211"/>
      <c r="AX122" s="211"/>
      <c r="AY122" s="211"/>
      <c r="AZ122" s="211"/>
      <c r="BA122" s="211"/>
      <c r="BB122" s="211"/>
      <c r="BC122" s="211"/>
      <c r="BD122" s="211"/>
      <c r="BE122" s="211"/>
      <c r="BF122" s="211"/>
      <c r="BG122" s="211"/>
      <c r="BH122" s="211"/>
      <c r="BI122" s="211"/>
      <c r="BJ122" s="211"/>
      <c r="BK122" s="211"/>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6"/>
      <c r="CJ122" s="86"/>
    </row>
    <row r="123" spans="1:88" x14ac:dyDescent="0.25">
      <c r="A123" s="201"/>
      <c r="B123" s="202"/>
      <c r="C123" s="202"/>
      <c r="D123" s="202"/>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202"/>
      <c r="AK123" s="202"/>
      <c r="AL123" s="202"/>
      <c r="AM123" s="202"/>
      <c r="AN123" s="202"/>
      <c r="AO123" s="202"/>
      <c r="AP123" s="202"/>
      <c r="AQ123" s="202"/>
      <c r="AR123" s="203"/>
      <c r="AS123" s="94"/>
      <c r="AT123" s="210" t="str">
        <f>IF(Серия=""," ","серия: "&amp;Серия&amp;"     ")&amp;IF(Номер=""," ","номер: "&amp;Номер)</f>
        <v xml:space="preserve">  </v>
      </c>
      <c r="AU123" s="210"/>
      <c r="AV123" s="210"/>
      <c r="AW123" s="210"/>
      <c r="AX123" s="210"/>
      <c r="AY123" s="210"/>
      <c r="AZ123" s="210"/>
      <c r="BA123" s="210"/>
      <c r="BB123" s="210"/>
      <c r="BC123" s="210"/>
      <c r="BD123" s="210"/>
      <c r="BE123" s="210"/>
      <c r="BF123" s="210"/>
      <c r="BG123" s="210"/>
      <c r="BH123" s="210"/>
      <c r="BI123" s="210"/>
      <c r="BJ123" s="210"/>
      <c r="BK123" s="210"/>
      <c r="BL123" s="210"/>
      <c r="BM123" s="210"/>
      <c r="BN123" s="210"/>
      <c r="BO123" s="210"/>
      <c r="BP123" s="210"/>
      <c r="BQ123" s="210"/>
      <c r="BR123" s="210"/>
      <c r="BS123" s="210"/>
      <c r="BT123" s="210"/>
      <c r="BU123" s="210"/>
      <c r="BV123" s="210"/>
      <c r="BW123" s="210"/>
      <c r="BX123" s="210"/>
      <c r="BY123" s="210"/>
      <c r="BZ123" s="210"/>
      <c r="CA123" s="210"/>
      <c r="CB123" s="210"/>
      <c r="CC123" s="210"/>
      <c r="CD123" s="210"/>
      <c r="CE123" s="210"/>
      <c r="CF123" s="210"/>
      <c r="CG123" s="210"/>
      <c r="CH123" s="210"/>
      <c r="CI123" s="97"/>
      <c r="CJ123" s="86"/>
    </row>
    <row r="124" spans="1:88" ht="11.25" customHeight="1" x14ac:dyDescent="0.25">
      <c r="A124" s="201" t="s">
        <v>985</v>
      </c>
      <c r="B124" s="202"/>
      <c r="C124" s="202"/>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202"/>
      <c r="AK124" s="202"/>
      <c r="AL124" s="202"/>
      <c r="AM124" s="202"/>
      <c r="AN124" s="202"/>
      <c r="AO124" s="202"/>
      <c r="AP124" s="202"/>
      <c r="AQ124" s="202"/>
      <c r="AR124" s="203"/>
      <c r="AS124" s="91"/>
      <c r="AT124" s="213" t="str">
        <f>IF(Выдан=""," ","выдан: "&amp;Выдан)</f>
        <v xml:space="preserve"> </v>
      </c>
      <c r="AU124" s="213"/>
      <c r="AV124" s="213"/>
      <c r="AW124" s="213"/>
      <c r="AX124" s="213"/>
      <c r="AY124" s="213"/>
      <c r="AZ124" s="213"/>
      <c r="BA124" s="213"/>
      <c r="BB124" s="213"/>
      <c r="BC124" s="213"/>
      <c r="BD124" s="213"/>
      <c r="BE124" s="213"/>
      <c r="BF124" s="213"/>
      <c r="BG124" s="213"/>
      <c r="BH124" s="213"/>
      <c r="BI124" s="213"/>
      <c r="BJ124" s="213"/>
      <c r="BK124" s="213"/>
      <c r="BL124" s="213"/>
      <c r="BM124" s="213"/>
      <c r="BN124" s="213"/>
      <c r="BO124" s="213"/>
      <c r="BP124" s="213"/>
      <c r="BQ124" s="213"/>
      <c r="BR124" s="213"/>
      <c r="BS124" s="213"/>
      <c r="BT124" s="213"/>
      <c r="BU124" s="213"/>
      <c r="BV124" s="213"/>
      <c r="BW124" s="213"/>
      <c r="BX124" s="213"/>
      <c r="BY124" s="213"/>
      <c r="BZ124" s="213"/>
      <c r="CA124" s="213"/>
      <c r="CB124" s="213"/>
      <c r="CC124" s="213"/>
      <c r="CD124" s="213"/>
      <c r="CE124" s="213"/>
      <c r="CF124" s="213"/>
      <c r="CG124" s="213"/>
      <c r="CH124" s="213"/>
      <c r="CI124" s="92"/>
      <c r="CJ124" s="86"/>
    </row>
    <row r="125" spans="1:88" ht="11.25" customHeight="1" x14ac:dyDescent="0.25">
      <c r="A125" s="201" t="s">
        <v>986</v>
      </c>
      <c r="B125" s="202"/>
      <c r="C125" s="202"/>
      <c r="D125" s="202"/>
      <c r="E125" s="202"/>
      <c r="F125" s="202"/>
      <c r="G125" s="202"/>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202"/>
      <c r="AK125" s="202"/>
      <c r="AL125" s="202"/>
      <c r="AM125" s="202"/>
      <c r="AN125" s="202"/>
      <c r="AO125" s="202"/>
      <c r="AP125" s="202"/>
      <c r="AQ125" s="202"/>
      <c r="AR125" s="203"/>
      <c r="AS125" s="94"/>
      <c r="AT125" s="214"/>
      <c r="AU125" s="214"/>
      <c r="AV125" s="214"/>
      <c r="AW125" s="214"/>
      <c r="AX125" s="214"/>
      <c r="AY125" s="214"/>
      <c r="AZ125" s="214"/>
      <c r="BA125" s="214"/>
      <c r="BB125" s="214"/>
      <c r="BC125" s="214"/>
      <c r="BD125" s="214"/>
      <c r="BE125" s="214"/>
      <c r="BF125" s="214"/>
      <c r="BG125" s="214"/>
      <c r="BH125" s="214"/>
      <c r="BI125" s="214"/>
      <c r="BJ125" s="214"/>
      <c r="BK125" s="214"/>
      <c r="BL125" s="214"/>
      <c r="BM125" s="214"/>
      <c r="BN125" s="214"/>
      <c r="BO125" s="214"/>
      <c r="BP125" s="214"/>
      <c r="BQ125" s="214"/>
      <c r="BR125" s="214"/>
      <c r="BS125" s="214"/>
      <c r="BT125" s="214"/>
      <c r="BU125" s="214"/>
      <c r="BV125" s="214"/>
      <c r="BW125" s="214"/>
      <c r="BX125" s="214"/>
      <c r="BY125" s="214"/>
      <c r="BZ125" s="214"/>
      <c r="CA125" s="214"/>
      <c r="CB125" s="214"/>
      <c r="CC125" s="214"/>
      <c r="CD125" s="214"/>
      <c r="CE125" s="214"/>
      <c r="CF125" s="214"/>
      <c r="CG125" s="214"/>
      <c r="CH125" s="214"/>
      <c r="CI125" s="92"/>
      <c r="CJ125" s="86"/>
    </row>
    <row r="126" spans="1:88" ht="11.25" customHeight="1" x14ac:dyDescent="0.25">
      <c r="A126" s="201" t="s">
        <v>987</v>
      </c>
      <c r="B126" s="202"/>
      <c r="C126" s="202"/>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c r="AP126" s="202"/>
      <c r="AQ126" s="202"/>
      <c r="AR126" s="203"/>
      <c r="AS126" s="91"/>
      <c r="AT126" s="199" t="s">
        <v>997</v>
      </c>
      <c r="AU126" s="199"/>
      <c r="AV126" s="199"/>
      <c r="AW126" s="199"/>
      <c r="AX126" s="199"/>
      <c r="AY126" s="199"/>
      <c r="AZ126" s="199"/>
      <c r="BA126" s="199"/>
      <c r="BB126" s="199"/>
      <c r="BC126" s="199"/>
      <c r="BD126" s="199"/>
      <c r="BE126" s="199"/>
      <c r="BF126" s="199"/>
      <c r="BG126" s="199"/>
      <c r="BH126" s="199"/>
      <c r="BI126" s="95"/>
      <c r="BJ126" s="95"/>
      <c r="BK126" s="95"/>
      <c r="BL126" s="95"/>
      <c r="BM126" s="95"/>
      <c r="BN126" s="95"/>
      <c r="BO126" s="95"/>
      <c r="BP126" s="95"/>
      <c r="BQ126" s="90"/>
      <c r="BR126" s="90"/>
      <c r="BS126" s="90"/>
      <c r="BT126" s="90"/>
      <c r="BU126" s="90"/>
      <c r="BV126" s="90"/>
      <c r="BW126" s="90"/>
      <c r="BX126" s="90"/>
      <c r="BY126" s="90"/>
      <c r="BZ126" s="90"/>
      <c r="CA126" s="90"/>
      <c r="CB126" s="90"/>
      <c r="CC126" s="90"/>
      <c r="CD126" s="90"/>
      <c r="CE126" s="90"/>
      <c r="CF126" s="90"/>
      <c r="CG126" s="90"/>
      <c r="CH126" s="90"/>
      <c r="CI126" s="92"/>
      <c r="CJ126" s="86"/>
    </row>
    <row r="127" spans="1:88" ht="11.25" customHeight="1" x14ac:dyDescent="0.25">
      <c r="A127" s="201" t="s">
        <v>988</v>
      </c>
      <c r="B127" s="202"/>
      <c r="C127" s="202"/>
      <c r="D127" s="202"/>
      <c r="E127" s="202"/>
      <c r="F127" s="202"/>
      <c r="G127" s="202"/>
      <c r="H127" s="202"/>
      <c r="I127" s="202"/>
      <c r="J127" s="202"/>
      <c r="K127" s="202"/>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c r="AP127" s="202"/>
      <c r="AQ127" s="202"/>
      <c r="AR127" s="203"/>
      <c r="AS127" s="91"/>
      <c r="AT127" s="216" t="str">
        <f>IF(Индекс="","",Индекс&amp;" ")&amp;IF(Адрес="","",Адрес)</f>
        <v/>
      </c>
      <c r="AU127" s="216"/>
      <c r="AV127" s="216"/>
      <c r="AW127" s="216"/>
      <c r="AX127" s="216"/>
      <c r="AY127" s="216"/>
      <c r="AZ127" s="216"/>
      <c r="BA127" s="216"/>
      <c r="BB127" s="216"/>
      <c r="BC127" s="216"/>
      <c r="BD127" s="216"/>
      <c r="BE127" s="216"/>
      <c r="BF127" s="216"/>
      <c r="BG127" s="216"/>
      <c r="BH127" s="216"/>
      <c r="BI127" s="216"/>
      <c r="BJ127" s="216"/>
      <c r="BK127" s="216"/>
      <c r="BL127" s="216"/>
      <c r="BM127" s="216"/>
      <c r="BN127" s="216"/>
      <c r="BO127" s="216"/>
      <c r="BP127" s="216"/>
      <c r="BQ127" s="216"/>
      <c r="BR127" s="216"/>
      <c r="BS127" s="216"/>
      <c r="BT127" s="216"/>
      <c r="BU127" s="216"/>
      <c r="BV127" s="216"/>
      <c r="BW127" s="216"/>
      <c r="BX127" s="216"/>
      <c r="BY127" s="216"/>
      <c r="BZ127" s="216"/>
      <c r="CA127" s="216"/>
      <c r="CB127" s="216"/>
      <c r="CC127" s="216"/>
      <c r="CD127" s="216"/>
      <c r="CE127" s="216"/>
      <c r="CF127" s="216"/>
      <c r="CG127" s="216"/>
      <c r="CH127" s="216"/>
      <c r="CI127" s="92"/>
      <c r="CJ127" s="86"/>
    </row>
    <row r="128" spans="1:88" x14ac:dyDescent="0.25">
      <c r="A128" s="201" t="s">
        <v>989</v>
      </c>
      <c r="B128" s="202"/>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3"/>
      <c r="AS128" s="91"/>
      <c r="AT128" s="217"/>
      <c r="AU128" s="217"/>
      <c r="AV128" s="217"/>
      <c r="AW128" s="217"/>
      <c r="AX128" s="217"/>
      <c r="AY128" s="217"/>
      <c r="AZ128" s="217"/>
      <c r="BA128" s="217"/>
      <c r="BB128" s="217"/>
      <c r="BC128" s="217"/>
      <c r="BD128" s="217"/>
      <c r="BE128" s="217"/>
      <c r="BF128" s="217"/>
      <c r="BG128" s="217"/>
      <c r="BH128" s="217"/>
      <c r="BI128" s="217"/>
      <c r="BJ128" s="217"/>
      <c r="BK128" s="217"/>
      <c r="BL128" s="217"/>
      <c r="BM128" s="217"/>
      <c r="BN128" s="217"/>
      <c r="BO128" s="217"/>
      <c r="BP128" s="217"/>
      <c r="BQ128" s="217"/>
      <c r="BR128" s="217"/>
      <c r="BS128" s="217"/>
      <c r="BT128" s="217"/>
      <c r="BU128" s="217"/>
      <c r="BV128" s="217"/>
      <c r="BW128" s="217"/>
      <c r="BX128" s="217"/>
      <c r="BY128" s="217"/>
      <c r="BZ128" s="217"/>
      <c r="CA128" s="217"/>
      <c r="CB128" s="217"/>
      <c r="CC128" s="217"/>
      <c r="CD128" s="217"/>
      <c r="CE128" s="217"/>
      <c r="CF128" s="217"/>
      <c r="CG128" s="217"/>
      <c r="CH128" s="217"/>
      <c r="CI128" s="92"/>
      <c r="CJ128" s="86"/>
    </row>
    <row r="129" spans="1:88" x14ac:dyDescent="0.25">
      <c r="A129" s="201" t="s">
        <v>990</v>
      </c>
      <c r="B129" s="202"/>
      <c r="C129" s="202"/>
      <c r="D129" s="202"/>
      <c r="E129" s="202"/>
      <c r="F129" s="202"/>
      <c r="G129" s="202"/>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2"/>
      <c r="AR129" s="203"/>
      <c r="AS129" s="91"/>
      <c r="CI129" s="92"/>
      <c r="CJ129" s="86"/>
    </row>
    <row r="130" spans="1:88" x14ac:dyDescent="0.25">
      <c r="A130" s="201" t="s">
        <v>991</v>
      </c>
      <c r="B130" s="202"/>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c r="AP130" s="202"/>
      <c r="AQ130" s="202"/>
      <c r="AR130" s="203"/>
      <c r="AS130" s="91"/>
      <c r="AT130" s="199" t="s">
        <v>998</v>
      </c>
      <c r="AU130" s="199"/>
      <c r="AV130" s="199"/>
      <c r="AW130" s="199"/>
      <c r="AX130" s="199"/>
      <c r="AY130" s="199"/>
      <c r="AZ130" s="199"/>
      <c r="BA130" s="199"/>
      <c r="BB130" s="199"/>
      <c r="BC130" s="199"/>
      <c r="BD130" s="199"/>
      <c r="BE130" s="199"/>
      <c r="BF130" s="199"/>
      <c r="BG130" s="199"/>
      <c r="BH130" s="199"/>
      <c r="BI130" s="199"/>
      <c r="BJ130" s="199"/>
      <c r="BK130" s="199"/>
      <c r="BL130" s="199"/>
      <c r="BM130" s="199"/>
      <c r="BN130" s="199"/>
      <c r="BO130" s="199"/>
      <c r="BP130" s="199"/>
      <c r="BQ130" s="199"/>
      <c r="BR130" s="199"/>
      <c r="BS130" s="199"/>
      <c r="BT130" s="199"/>
      <c r="BU130" s="199"/>
      <c r="BV130" s="199"/>
      <c r="BW130" s="199"/>
      <c r="BX130" s="199"/>
      <c r="BY130" s="199"/>
      <c r="BZ130" s="199"/>
      <c r="CA130" s="199"/>
      <c r="CB130" s="199"/>
      <c r="CC130" s="199"/>
      <c r="CD130" s="199"/>
      <c r="CE130" s="199"/>
      <c r="CF130" s="199"/>
      <c r="CG130" s="199"/>
      <c r="CH130" s="199"/>
      <c r="CI130" s="92"/>
      <c r="CJ130" s="86"/>
    </row>
    <row r="131" spans="1:88" x14ac:dyDescent="0.15">
      <c r="A131" s="201" t="s">
        <v>992</v>
      </c>
      <c r="B131" s="202"/>
      <c r="C131" s="202"/>
      <c r="D131" s="202"/>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2"/>
      <c r="AP131" s="202"/>
      <c r="AQ131" s="202"/>
      <c r="AR131" s="203"/>
      <c r="AS131" s="91"/>
      <c r="AT131" s="215" t="str">
        <f>IF(Телефон="","",Телефон)</f>
        <v/>
      </c>
      <c r="AU131" s="215"/>
      <c r="AV131" s="215"/>
      <c r="AW131" s="215"/>
      <c r="AX131" s="215"/>
      <c r="AY131" s="215"/>
      <c r="AZ131" s="215"/>
      <c r="BA131" s="215"/>
      <c r="BB131" s="215"/>
      <c r="BC131" s="215"/>
      <c r="BD131" s="215"/>
      <c r="BE131" s="215"/>
      <c r="BF131" s="215"/>
      <c r="BG131" s="215"/>
      <c r="BH131" s="215"/>
      <c r="BI131" s="215"/>
      <c r="BJ131" s="215"/>
      <c r="BK131" s="215"/>
      <c r="BL131" s="215"/>
      <c r="BM131" s="215"/>
      <c r="BN131" s="215"/>
      <c r="BO131" s="215"/>
      <c r="BP131" s="215"/>
      <c r="BQ131" s="215"/>
      <c r="BR131" s="215"/>
      <c r="BS131" s="215"/>
      <c r="BT131" s="215"/>
      <c r="BU131" s="215"/>
      <c r="BV131" s="215"/>
      <c r="BW131" s="215"/>
      <c r="BX131" s="215"/>
      <c r="BY131" s="215"/>
      <c r="BZ131" s="215"/>
      <c r="CA131" s="215"/>
      <c r="CB131" s="215"/>
      <c r="CC131" s="215"/>
      <c r="CD131" s="215"/>
      <c r="CE131" s="215"/>
      <c r="CF131" s="215"/>
      <c r="CG131" s="215"/>
      <c r="CH131" s="215"/>
      <c r="CI131" s="92"/>
      <c r="CJ131" s="86"/>
    </row>
    <row r="132" spans="1:88" ht="11.25" customHeight="1" x14ac:dyDescent="0.25">
      <c r="A132" s="220"/>
      <c r="B132" s="183"/>
      <c r="C132" s="183"/>
      <c r="D132" s="183"/>
      <c r="E132" s="183"/>
      <c r="F132" s="183"/>
      <c r="G132" s="183"/>
      <c r="H132" s="183"/>
      <c r="I132" s="183"/>
      <c r="J132" s="183"/>
      <c r="K132" s="183"/>
      <c r="L132" s="183"/>
      <c r="M132" s="183"/>
      <c r="N132" s="183"/>
      <c r="O132" s="183"/>
      <c r="P132" s="183"/>
      <c r="Q132" s="183"/>
      <c r="R132" s="183"/>
      <c r="S132" s="183"/>
      <c r="T132" s="183"/>
      <c r="U132" s="183"/>
      <c r="V132" s="90" t="s">
        <v>993</v>
      </c>
      <c r="W132" s="221" t="s">
        <v>994</v>
      </c>
      <c r="X132" s="221"/>
      <c r="Y132" s="221"/>
      <c r="Z132" s="221"/>
      <c r="AA132" s="221"/>
      <c r="AB132" s="221"/>
      <c r="AC132" s="221"/>
      <c r="AD132" s="221"/>
      <c r="AE132" s="221"/>
      <c r="AF132" s="221"/>
      <c r="AG132" s="221"/>
      <c r="AH132" s="221"/>
      <c r="AI132" s="221"/>
      <c r="AJ132" s="221"/>
      <c r="AK132" s="221"/>
      <c r="AL132" s="90" t="s">
        <v>993</v>
      </c>
      <c r="AM132" s="90"/>
      <c r="AN132" s="90"/>
      <c r="AO132" s="90"/>
      <c r="AP132" s="90"/>
      <c r="AQ132" s="90"/>
      <c r="AR132" s="92"/>
      <c r="AS132" s="90"/>
      <c r="AT132" s="183"/>
      <c r="AU132" s="183"/>
      <c r="AV132" s="183"/>
      <c r="AW132" s="183"/>
      <c r="AX132" s="183"/>
      <c r="AY132" s="183"/>
      <c r="AZ132" s="183"/>
      <c r="BA132" s="183"/>
      <c r="BB132" s="183"/>
      <c r="BC132" s="183"/>
      <c r="BD132" s="183"/>
      <c r="BE132" s="183"/>
      <c r="BF132" s="183"/>
      <c r="BG132" s="183"/>
      <c r="BH132" s="183"/>
      <c r="BI132" s="90" t="s">
        <v>993</v>
      </c>
      <c r="BJ132" s="183" t="str">
        <f>IF(Имя="","",LEFT(Имя,1)&amp;".")&amp;IF(Отчество="","",LEFT(Отчество,1)&amp;".")&amp;IF(Фамилия="","",Фамилия)</f>
        <v/>
      </c>
      <c r="BK132" s="183"/>
      <c r="BL132" s="183"/>
      <c r="BM132" s="183"/>
      <c r="BN132" s="183"/>
      <c r="BO132" s="183"/>
      <c r="BP132" s="183"/>
      <c r="BQ132" s="183"/>
      <c r="BR132" s="183"/>
      <c r="BS132" s="183"/>
      <c r="BT132" s="183"/>
      <c r="BU132" s="183"/>
      <c r="BV132" s="183"/>
      <c r="BW132" s="183"/>
      <c r="BX132" s="183"/>
      <c r="BY132" s="183"/>
      <c r="BZ132" s="183"/>
      <c r="CA132" s="183"/>
      <c r="CB132" s="183"/>
      <c r="CC132" s="183"/>
      <c r="CD132" s="183"/>
      <c r="CE132" s="183"/>
      <c r="CF132" s="183"/>
      <c r="CG132" s="183"/>
      <c r="CH132" s="90" t="s">
        <v>993</v>
      </c>
      <c r="CI132" s="92"/>
      <c r="CJ132" s="86"/>
    </row>
    <row r="133" spans="1:88" x14ac:dyDescent="0.25">
      <c r="A133" s="219" t="s">
        <v>999</v>
      </c>
      <c r="B133" s="210"/>
      <c r="C133" s="210"/>
      <c r="D133" s="210"/>
      <c r="E133" s="210"/>
      <c r="F133" s="210"/>
      <c r="G133" s="210"/>
      <c r="H133" s="210"/>
      <c r="I133" s="210"/>
      <c r="J133" s="210"/>
      <c r="K133" s="210"/>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c r="AP133" s="93"/>
      <c r="AQ133" s="93"/>
      <c r="AR133" s="102"/>
      <c r="AS133" s="93"/>
      <c r="AT133" s="93"/>
      <c r="AU133" s="93"/>
      <c r="AV133" s="93"/>
      <c r="AW133" s="93"/>
      <c r="AX133" s="93"/>
      <c r="AY133" s="93"/>
      <c r="AZ133" s="93"/>
      <c r="BA133" s="93"/>
      <c r="BB133" s="93"/>
      <c r="BC133" s="93"/>
      <c r="BD133" s="93"/>
      <c r="BE133" s="93"/>
      <c r="BF133" s="93"/>
      <c r="BG133" s="93"/>
      <c r="BH133" s="93"/>
      <c r="BI133" s="93"/>
      <c r="BJ133" s="93"/>
      <c r="BK133" s="93"/>
      <c r="BL133" s="93"/>
      <c r="BM133" s="93"/>
      <c r="BN133" s="93"/>
      <c r="BO133" s="93"/>
      <c r="BP133" s="93"/>
      <c r="BQ133" s="93"/>
      <c r="BR133" s="93"/>
      <c r="BS133" s="93"/>
      <c r="BT133" s="93"/>
      <c r="BU133" s="93"/>
      <c r="BV133" s="93"/>
      <c r="BW133" s="93"/>
      <c r="BX133" s="93"/>
      <c r="BY133" s="93"/>
      <c r="BZ133" s="93"/>
      <c r="CA133" s="93"/>
      <c r="CB133" s="93"/>
      <c r="CC133" s="93"/>
      <c r="CD133" s="93"/>
      <c r="CE133" s="93"/>
      <c r="CF133" s="93"/>
      <c r="CG133" s="93"/>
      <c r="CH133" s="93"/>
      <c r="CI133" s="102"/>
      <c r="CJ133" s="86"/>
    </row>
    <row r="134" spans="1:88" x14ac:dyDescent="0.25">
      <c r="A134" s="103"/>
      <c r="B134" s="103"/>
      <c r="C134" s="103"/>
      <c r="D134" s="103"/>
      <c r="E134" s="103"/>
      <c r="F134" s="103"/>
      <c r="G134" s="103"/>
      <c r="H134" s="103"/>
      <c r="I134" s="103"/>
      <c r="J134" s="103"/>
      <c r="K134" s="103"/>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c r="BZ134" s="104"/>
      <c r="CA134" s="104"/>
      <c r="CB134" s="104"/>
      <c r="CC134" s="104"/>
      <c r="CD134" s="104"/>
      <c r="CE134" s="104"/>
      <c r="CF134" s="104"/>
      <c r="CG134" s="104"/>
      <c r="CH134" s="104"/>
      <c r="CI134" s="104"/>
      <c r="CJ134" s="86"/>
    </row>
    <row r="135" spans="1:88" x14ac:dyDescent="0.25">
      <c r="A135" s="103"/>
      <c r="B135" s="103"/>
      <c r="C135" s="103"/>
      <c r="D135" s="103"/>
      <c r="E135" s="103"/>
      <c r="F135" s="103"/>
      <c r="G135" s="103"/>
      <c r="H135" s="103"/>
      <c r="I135" s="103"/>
      <c r="J135" s="103"/>
      <c r="K135" s="103"/>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104"/>
      <c r="BQ135" s="104"/>
      <c r="BR135" s="104"/>
      <c r="BS135" s="104"/>
      <c r="BT135" s="104"/>
      <c r="BU135" s="104"/>
      <c r="BV135" s="104"/>
      <c r="BW135" s="104"/>
      <c r="BX135" s="104"/>
      <c r="BY135" s="104"/>
      <c r="BZ135" s="104"/>
      <c r="CA135" s="104"/>
      <c r="CB135" s="104"/>
      <c r="CC135" s="104"/>
      <c r="CD135" s="104"/>
      <c r="CE135" s="104"/>
      <c r="CF135" s="104"/>
      <c r="CG135" s="104"/>
      <c r="CH135" s="104"/>
      <c r="CI135" s="104"/>
      <c r="CJ135" s="86"/>
    </row>
    <row r="136" spans="1:88" x14ac:dyDescent="0.25">
      <c r="A136" s="103"/>
      <c r="B136" s="103"/>
      <c r="C136" s="103"/>
      <c r="D136" s="103"/>
      <c r="E136" s="103"/>
      <c r="F136" s="103"/>
      <c r="G136" s="103"/>
      <c r="H136" s="103"/>
      <c r="I136" s="103"/>
      <c r="J136" s="103"/>
      <c r="K136" s="103"/>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104"/>
      <c r="BQ136" s="104"/>
      <c r="BR136" s="104"/>
      <c r="BS136" s="104"/>
      <c r="BT136" s="104"/>
      <c r="BU136" s="104"/>
      <c r="BV136" s="104"/>
      <c r="BW136" s="104"/>
      <c r="BX136" s="104"/>
      <c r="BY136" s="104"/>
      <c r="BZ136" s="104"/>
      <c r="CA136" s="104"/>
      <c r="CB136" s="104"/>
      <c r="CC136" s="104"/>
      <c r="CD136" s="104"/>
      <c r="CE136" s="104"/>
      <c r="CF136" s="104"/>
      <c r="CG136" s="104"/>
      <c r="CH136" s="104"/>
      <c r="CI136" s="104"/>
      <c r="CJ136" s="86"/>
    </row>
    <row r="137" spans="1:88" x14ac:dyDescent="0.25">
      <c r="A137" s="103"/>
      <c r="B137" s="103"/>
      <c r="C137" s="103"/>
      <c r="D137" s="103"/>
      <c r="E137" s="103"/>
      <c r="F137" s="103"/>
      <c r="G137" s="103"/>
      <c r="H137" s="103"/>
      <c r="I137" s="103"/>
      <c r="J137" s="103"/>
      <c r="K137" s="103"/>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104"/>
      <c r="BQ137" s="104"/>
      <c r="BR137" s="104"/>
      <c r="BS137" s="104"/>
      <c r="BT137" s="104"/>
      <c r="BU137" s="104"/>
      <c r="BV137" s="104"/>
      <c r="BW137" s="104"/>
      <c r="BX137" s="104"/>
      <c r="BY137" s="104"/>
      <c r="BZ137" s="104"/>
      <c r="CA137" s="104"/>
      <c r="CB137" s="104"/>
      <c r="CC137" s="104"/>
      <c r="CD137" s="104"/>
      <c r="CE137" s="104"/>
      <c r="CF137" s="104"/>
      <c r="CG137" s="104"/>
      <c r="CH137" s="104"/>
      <c r="CI137" s="104"/>
      <c r="CJ137" s="86"/>
    </row>
    <row r="138" spans="1:88" x14ac:dyDescent="0.25">
      <c r="A138" s="103"/>
      <c r="B138" s="103"/>
      <c r="C138" s="103"/>
      <c r="D138" s="103"/>
      <c r="E138" s="103"/>
      <c r="F138" s="103"/>
      <c r="G138" s="103"/>
      <c r="H138" s="103"/>
      <c r="I138" s="103"/>
      <c r="J138" s="103"/>
      <c r="K138" s="103"/>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4"/>
      <c r="AL138" s="104"/>
      <c r="AM138" s="104"/>
      <c r="AN138" s="104"/>
      <c r="AO138" s="104"/>
      <c r="AP138" s="104"/>
      <c r="AQ138" s="104"/>
      <c r="AR138" s="104"/>
      <c r="AS138" s="104"/>
      <c r="AT138" s="104"/>
      <c r="AU138" s="104"/>
      <c r="AV138" s="104"/>
      <c r="AW138" s="104"/>
      <c r="AX138" s="104"/>
      <c r="AY138" s="104"/>
      <c r="AZ138" s="104"/>
      <c r="BA138" s="104"/>
      <c r="BB138" s="104"/>
      <c r="BC138" s="104"/>
      <c r="BD138" s="104"/>
      <c r="BE138" s="104"/>
      <c r="BF138" s="104"/>
      <c r="BG138" s="104"/>
      <c r="BH138" s="104"/>
      <c r="BI138" s="104"/>
      <c r="BJ138" s="104"/>
      <c r="BK138" s="104"/>
      <c r="BL138" s="104"/>
      <c r="BM138" s="104"/>
      <c r="BN138" s="104"/>
      <c r="BO138" s="104"/>
      <c r="BP138" s="104"/>
      <c r="BQ138" s="104"/>
      <c r="BR138" s="104"/>
      <c r="BS138" s="104"/>
      <c r="BT138" s="104"/>
      <c r="BU138" s="104"/>
      <c r="BV138" s="104"/>
      <c r="BW138" s="104"/>
      <c r="BX138" s="104"/>
      <c r="BY138" s="104"/>
      <c r="BZ138" s="104"/>
      <c r="CA138" s="104"/>
      <c r="CB138" s="104"/>
      <c r="CC138" s="104"/>
      <c r="CD138" s="104"/>
      <c r="CE138" s="104"/>
      <c r="CF138" s="104"/>
      <c r="CG138" s="104"/>
      <c r="CH138" s="104"/>
      <c r="CI138" s="104"/>
      <c r="CJ138" s="86"/>
    </row>
    <row r="139" spans="1:88" x14ac:dyDescent="0.25">
      <c r="A139" s="103"/>
      <c r="B139" s="103"/>
      <c r="C139" s="103"/>
      <c r="D139" s="103"/>
      <c r="E139" s="103"/>
      <c r="F139" s="103"/>
      <c r="G139" s="103"/>
      <c r="H139" s="103"/>
      <c r="I139" s="103"/>
      <c r="J139" s="103"/>
      <c r="K139" s="103"/>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104"/>
      <c r="BQ139" s="104"/>
      <c r="BR139" s="104"/>
      <c r="BS139" s="104"/>
      <c r="BT139" s="104"/>
      <c r="BU139" s="104"/>
      <c r="BV139" s="104"/>
      <c r="BW139" s="104"/>
      <c r="BX139" s="104"/>
      <c r="BY139" s="104"/>
      <c r="BZ139" s="104"/>
      <c r="CA139" s="104"/>
      <c r="CB139" s="104"/>
      <c r="CC139" s="104"/>
      <c r="CD139" s="104"/>
      <c r="CE139" s="104"/>
      <c r="CF139" s="104"/>
      <c r="CG139" s="104"/>
      <c r="CH139" s="104"/>
      <c r="CI139" s="104"/>
      <c r="CJ139" s="86"/>
    </row>
    <row r="140" spans="1:88" x14ac:dyDescent="0.25">
      <c r="A140" s="103"/>
      <c r="B140" s="103"/>
      <c r="C140" s="103"/>
      <c r="D140" s="103"/>
      <c r="E140" s="103"/>
      <c r="F140" s="103"/>
      <c r="G140" s="103"/>
      <c r="H140" s="103"/>
      <c r="I140" s="103"/>
      <c r="J140" s="103"/>
      <c r="K140" s="103"/>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104"/>
      <c r="BQ140" s="104"/>
      <c r="BR140" s="104"/>
      <c r="BS140" s="104"/>
      <c r="BT140" s="104"/>
      <c r="BU140" s="104"/>
      <c r="BV140" s="104"/>
      <c r="BW140" s="104"/>
      <c r="BX140" s="104"/>
      <c r="BY140" s="104"/>
      <c r="BZ140" s="104"/>
      <c r="CA140" s="104"/>
      <c r="CB140" s="104"/>
      <c r="CC140" s="104"/>
      <c r="CD140" s="104"/>
      <c r="CE140" s="104"/>
      <c r="CF140" s="104"/>
      <c r="CG140" s="104"/>
      <c r="CH140" s="104"/>
      <c r="CI140" s="104"/>
      <c r="CJ140" s="86"/>
    </row>
    <row r="141" spans="1:88" s="101" customFormat="1" ht="12.75" x14ac:dyDescent="0.25">
      <c r="A141" s="172" t="s">
        <v>1000</v>
      </c>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2"/>
      <c r="AZ141" s="172"/>
      <c r="BA141" s="172"/>
      <c r="BB141" s="172"/>
      <c r="BC141" s="172"/>
      <c r="BD141" s="172"/>
      <c r="BE141" s="172"/>
      <c r="BF141" s="172"/>
      <c r="BG141" s="172"/>
      <c r="BH141" s="172"/>
      <c r="BI141" s="172"/>
      <c r="BJ141" s="172"/>
      <c r="BK141" s="172"/>
      <c r="BL141" s="172"/>
      <c r="BM141" s="172"/>
      <c r="BN141" s="172"/>
      <c r="BO141" s="172"/>
      <c r="BP141" s="172"/>
      <c r="BQ141" s="172"/>
      <c r="BR141" s="172"/>
      <c r="BS141" s="172"/>
      <c r="BT141" s="172"/>
      <c r="BU141" s="172"/>
      <c r="BV141" s="172"/>
      <c r="BW141" s="172"/>
      <c r="BX141" s="172"/>
      <c r="BY141" s="172"/>
      <c r="BZ141" s="172"/>
      <c r="CA141" s="172"/>
      <c r="CB141" s="172"/>
      <c r="CC141" s="172"/>
      <c r="CD141" s="172"/>
      <c r="CE141" s="172"/>
      <c r="CF141" s="172"/>
      <c r="CG141" s="172"/>
      <c r="CH141" s="218"/>
      <c r="CI141" s="218"/>
      <c r="CJ141" s="100"/>
    </row>
    <row r="142" spans="1:88" s="101" customFormat="1" ht="11.25" customHeight="1" x14ac:dyDescent="0.25">
      <c r="A142" s="100"/>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212"/>
      <c r="AC142" s="212"/>
      <c r="AD142" s="212"/>
      <c r="AE142" s="212"/>
      <c r="AF142" s="212"/>
      <c r="AG142" s="212"/>
      <c r="AH142" s="212"/>
      <c r="AI142" s="212"/>
      <c r="AJ142" s="212"/>
      <c r="AK142" s="212"/>
      <c r="AL142" s="212"/>
      <c r="AM142" s="212"/>
      <c r="AN142" s="212"/>
      <c r="AO142" s="212"/>
      <c r="AP142" s="212"/>
      <c r="AQ142" s="212"/>
      <c r="AR142" s="212"/>
      <c r="AS142" s="212"/>
      <c r="AT142" s="212"/>
      <c r="AU142" s="212"/>
      <c r="AV142" s="212"/>
      <c r="AW142" s="212"/>
      <c r="AX142" s="222" t="s">
        <v>1016</v>
      </c>
      <c r="AY142" s="222"/>
      <c r="AZ142" s="222"/>
      <c r="BA142" s="222"/>
      <c r="BB142" s="175" t="s">
        <v>22</v>
      </c>
      <c r="BC142" s="175"/>
      <c r="BD142" s="100"/>
      <c r="BE142" s="100"/>
      <c r="BF142" s="100"/>
      <c r="BG142" s="100"/>
      <c r="BH142" s="100"/>
      <c r="BI142" s="100"/>
      <c r="BJ142" s="100"/>
      <c r="BK142" s="100"/>
      <c r="BL142" s="100"/>
      <c r="BM142" s="100"/>
      <c r="BN142" s="100"/>
      <c r="BO142" s="100"/>
      <c r="BP142" s="100"/>
      <c r="BQ142" s="100"/>
      <c r="BR142" s="100"/>
      <c r="BS142" s="100"/>
      <c r="BT142" s="100"/>
      <c r="BU142" s="100"/>
      <c r="BV142" s="100"/>
      <c r="BW142" s="100"/>
      <c r="BX142" s="100"/>
      <c r="BY142" s="100"/>
      <c r="BZ142" s="100"/>
      <c r="CA142" s="100"/>
      <c r="CB142" s="100"/>
      <c r="CC142" s="100"/>
      <c r="CD142" s="100"/>
      <c r="CE142" s="100"/>
      <c r="CF142" s="100"/>
      <c r="CG142" s="100"/>
      <c r="CH142" s="100"/>
      <c r="CI142" s="100"/>
      <c r="CJ142" s="100"/>
    </row>
    <row r="143" spans="1:88" s="101" customFormat="1" ht="11.25" customHeight="1" x14ac:dyDescent="0.25">
      <c r="A143" s="100"/>
      <c r="B143" s="100"/>
      <c r="C143" s="100"/>
      <c r="D143" s="100"/>
      <c r="E143" s="176" t="s">
        <v>1018</v>
      </c>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6"/>
      <c r="AL143" s="176"/>
      <c r="AM143" s="176"/>
      <c r="AN143" s="176"/>
      <c r="AO143" s="176"/>
      <c r="AP143" s="176"/>
      <c r="AQ143" s="176"/>
      <c r="AR143" s="176"/>
      <c r="AS143" s="176"/>
      <c r="AT143" s="176"/>
      <c r="AU143" s="176"/>
      <c r="AV143" s="176"/>
      <c r="AW143" s="176"/>
      <c r="AX143" s="176"/>
      <c r="AY143" s="176"/>
      <c r="AZ143" s="176"/>
      <c r="BA143" s="176"/>
      <c r="BB143" s="176"/>
      <c r="BC143" s="176"/>
      <c r="BD143" s="176"/>
      <c r="BE143" s="176"/>
      <c r="BF143" s="176"/>
      <c r="BG143" s="176"/>
      <c r="BH143" s="176"/>
      <c r="BI143" s="176"/>
      <c r="BJ143" s="176"/>
      <c r="BK143" s="176"/>
      <c r="BL143" s="176"/>
      <c r="BM143" s="176"/>
      <c r="BN143" s="176"/>
      <c r="BO143" s="176"/>
      <c r="BP143" s="176"/>
      <c r="BQ143" s="176"/>
      <c r="BR143" s="176"/>
      <c r="BS143" s="176"/>
      <c r="BT143" s="176"/>
      <c r="BU143" s="176"/>
      <c r="BV143" s="176"/>
      <c r="BW143" s="176"/>
      <c r="BX143" s="176"/>
      <c r="BY143" s="176"/>
      <c r="BZ143" s="176"/>
      <c r="CA143" s="176"/>
      <c r="CB143" s="176"/>
      <c r="CC143" s="176"/>
      <c r="CD143" s="176"/>
      <c r="CE143" s="176"/>
      <c r="CF143" s="176"/>
      <c r="CG143" s="176"/>
      <c r="CH143" s="176"/>
      <c r="CI143" s="176"/>
      <c r="CJ143" s="100"/>
    </row>
    <row r="144" spans="1:88" s="101" customFormat="1" ht="12.75" customHeight="1" x14ac:dyDescent="0.2">
      <c r="A144" s="177" t="s">
        <v>1019</v>
      </c>
      <c r="B144" s="177"/>
      <c r="C144" s="177"/>
      <c r="D144" s="177" t="str">
        <f>IF(BO4="","__.",BO4&amp;".")&amp;IF(BR4="","__.",IF(MATCH(BR4,Месяцы,0)&gt;9,MATCH(BR4,Месяцы,0),"0"&amp;MATCH(BR4,Месяцы,0))&amp;".")&amp;IF(CC4="","____ ",CC4)&amp;" г."</f>
        <v>__.__.____  г.</v>
      </c>
      <c r="E144" s="177"/>
      <c r="F144" s="177"/>
      <c r="G144" s="177"/>
      <c r="H144" s="177"/>
      <c r="I144" s="177"/>
      <c r="J144" s="177"/>
      <c r="K144" s="177"/>
      <c r="L144" s="177"/>
      <c r="M144" s="177"/>
      <c r="N144" s="177"/>
      <c r="O144" s="177" t="s">
        <v>421</v>
      </c>
      <c r="P144" s="177"/>
      <c r="Q144" s="177"/>
      <c r="R144" s="163" t="str">
        <f>IF(AW1="","",AW1)</f>
        <v/>
      </c>
      <c r="S144" s="163"/>
      <c r="T144" s="163"/>
      <c r="U144" s="163"/>
      <c r="V144" s="163"/>
      <c r="W144" s="163"/>
      <c r="X144" s="163"/>
      <c r="Y144" s="163"/>
      <c r="Z144" s="163"/>
      <c r="AA144" s="163"/>
      <c r="AB144" s="163"/>
      <c r="AC144" s="163"/>
      <c r="AD144" s="176" t="s">
        <v>1020</v>
      </c>
      <c r="AE144" s="176"/>
      <c r="AF144" s="176"/>
      <c r="AG144" s="176"/>
      <c r="AH144" s="176"/>
      <c r="AI144" s="176"/>
      <c r="AJ144" s="176"/>
      <c r="AK144" s="176"/>
      <c r="AL144" s="176"/>
      <c r="AM144" s="176"/>
      <c r="AN144" s="176"/>
      <c r="AO144" s="176"/>
      <c r="AP144" s="176"/>
      <c r="AQ144" s="176"/>
      <c r="AR144" s="176"/>
      <c r="AS144" s="176"/>
      <c r="AT144" s="176"/>
      <c r="AU144" s="176"/>
      <c r="AV144" s="176"/>
      <c r="AW144" s="176"/>
      <c r="AX144" s="176"/>
      <c r="AY144" s="176"/>
      <c r="AZ144" s="176"/>
      <c r="BA144" s="176"/>
      <c r="BB144" s="176"/>
      <c r="BC144" s="176"/>
      <c r="BD144" s="176"/>
      <c r="BE144" s="176"/>
      <c r="BF144" s="176"/>
      <c r="BG144" s="176"/>
      <c r="BH144" s="176"/>
      <c r="BI144" s="176"/>
      <c r="BJ144" s="176"/>
      <c r="BK144" s="176"/>
      <c r="BL144" s="176"/>
      <c r="BM144" s="176"/>
      <c r="BN144" s="176"/>
      <c r="BO144" s="176"/>
      <c r="BP144" s="176"/>
      <c r="BQ144" s="176"/>
      <c r="BR144" s="176"/>
      <c r="BS144" s="176"/>
      <c r="BT144" s="176"/>
      <c r="BU144" s="176"/>
      <c r="BV144" s="176"/>
      <c r="BW144" s="176"/>
      <c r="BX144" s="176"/>
      <c r="BY144" s="176"/>
      <c r="BZ144" s="176"/>
      <c r="CA144" s="176"/>
      <c r="CB144" s="176"/>
      <c r="CC144" s="176"/>
      <c r="CD144" s="176"/>
      <c r="CE144" s="176"/>
      <c r="CF144" s="176"/>
      <c r="CG144" s="176"/>
      <c r="CH144" s="176"/>
      <c r="CI144" s="176"/>
      <c r="CJ144" s="100"/>
    </row>
    <row r="145" spans="1:88" s="101" customFormat="1" ht="11.25" customHeight="1" x14ac:dyDescent="0.25">
      <c r="A145" s="165" t="s">
        <v>1021</v>
      </c>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c r="AB145" s="165"/>
      <c r="AC145" s="165"/>
      <c r="AD145" s="165"/>
      <c r="AE145" s="165"/>
      <c r="AF145" s="165"/>
      <c r="AG145" s="165"/>
      <c r="AH145" s="165"/>
      <c r="AI145" s="165"/>
      <c r="AJ145" s="165"/>
      <c r="AK145" s="165"/>
      <c r="AL145" s="165"/>
      <c r="AM145" s="165"/>
      <c r="AN145" s="165"/>
      <c r="AO145" s="165"/>
      <c r="AP145" s="165"/>
      <c r="AQ145" s="165"/>
      <c r="AR145" s="165"/>
      <c r="AS145" s="165"/>
      <c r="AT145" s="165"/>
      <c r="AU145" s="165"/>
      <c r="AV145" s="165"/>
      <c r="AW145" s="165"/>
      <c r="AX145" s="165"/>
      <c r="AY145" s="165"/>
      <c r="AZ145" s="165"/>
      <c r="BA145" s="165"/>
      <c r="BB145" s="165"/>
      <c r="BC145" s="165"/>
      <c r="BD145" s="165"/>
      <c r="BE145" s="165"/>
      <c r="BF145" s="165"/>
      <c r="BG145" s="165"/>
      <c r="BH145" s="165"/>
      <c r="BI145" s="165"/>
      <c r="BJ145" s="165"/>
      <c r="BK145" s="165"/>
      <c r="BL145" s="165"/>
      <c r="BM145" s="165"/>
      <c r="BN145" s="165"/>
      <c r="BO145" s="165"/>
      <c r="BP145" s="165"/>
      <c r="BQ145" s="165"/>
      <c r="BR145" s="165"/>
      <c r="BS145" s="165"/>
      <c r="BT145" s="165"/>
      <c r="BU145" s="165"/>
      <c r="BV145" s="165"/>
      <c r="BW145" s="165"/>
      <c r="BX145" s="165"/>
      <c r="BY145" s="165"/>
      <c r="BZ145" s="165"/>
      <c r="CA145" s="165"/>
      <c r="CB145" s="165"/>
      <c r="CC145" s="165"/>
      <c r="CD145" s="165"/>
      <c r="CE145" s="165"/>
      <c r="CF145" s="165"/>
      <c r="CG145" s="165"/>
      <c r="CH145" s="165"/>
      <c r="CI145" s="165"/>
      <c r="CJ145" s="100"/>
    </row>
    <row r="146" spans="1:88" s="101" customFormat="1" ht="14.25" customHeight="1" x14ac:dyDescent="0.25">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165"/>
      <c r="AE146" s="165"/>
      <c r="AF146" s="165"/>
      <c r="AG146" s="165"/>
      <c r="AH146" s="165"/>
      <c r="AI146" s="165"/>
      <c r="AJ146" s="165"/>
      <c r="AK146" s="165"/>
      <c r="AL146" s="165"/>
      <c r="AM146" s="165"/>
      <c r="AN146" s="165"/>
      <c r="AO146" s="165"/>
      <c r="AP146" s="165"/>
      <c r="AQ146" s="165"/>
      <c r="AR146" s="165"/>
      <c r="AS146" s="165"/>
      <c r="AT146" s="165"/>
      <c r="AU146" s="165"/>
      <c r="AV146" s="165"/>
      <c r="AW146" s="165"/>
      <c r="AX146" s="165"/>
      <c r="AY146" s="165"/>
      <c r="AZ146" s="165"/>
      <c r="BA146" s="165"/>
      <c r="BB146" s="165"/>
      <c r="BC146" s="165"/>
      <c r="BD146" s="165"/>
      <c r="BE146" s="165"/>
      <c r="BF146" s="165"/>
      <c r="BG146" s="165"/>
      <c r="BH146" s="165"/>
      <c r="BI146" s="165"/>
      <c r="BJ146" s="165"/>
      <c r="BK146" s="165"/>
      <c r="BL146" s="165"/>
      <c r="BM146" s="165"/>
      <c r="BN146" s="165"/>
      <c r="BO146" s="165"/>
      <c r="BP146" s="165"/>
      <c r="BQ146" s="165"/>
      <c r="BR146" s="165"/>
      <c r="BS146" s="165"/>
      <c r="BT146" s="165"/>
      <c r="BU146" s="165"/>
      <c r="BV146" s="165"/>
      <c r="BW146" s="165"/>
      <c r="BX146" s="165"/>
      <c r="BY146" s="165"/>
      <c r="BZ146" s="165"/>
      <c r="CA146" s="165"/>
      <c r="CB146" s="165"/>
      <c r="CC146" s="165"/>
      <c r="CD146" s="165"/>
      <c r="CE146" s="165"/>
      <c r="CF146" s="165"/>
      <c r="CG146" s="165"/>
      <c r="CH146" s="165"/>
      <c r="CI146" s="165"/>
      <c r="CJ146" s="100"/>
    </row>
    <row r="147" spans="1:88" s="101" customFormat="1" ht="11.25" customHeight="1" x14ac:dyDescent="0.25">
      <c r="A147" s="163" t="str">
        <f>Фамилия&amp;" "&amp;Имя&amp;" "&amp;Отчество</f>
        <v xml:space="preserve">  </v>
      </c>
      <c r="B147" s="163"/>
      <c r="C147" s="163"/>
      <c r="D147" s="163"/>
      <c r="E147" s="163"/>
      <c r="F147" s="163"/>
      <c r="G147" s="163"/>
      <c r="H147" s="163"/>
      <c r="I147" s="163"/>
      <c r="J147" s="163"/>
      <c r="K147" s="163"/>
      <c r="L147" s="163"/>
      <c r="M147" s="163"/>
      <c r="N147" s="163"/>
      <c r="O147" s="163"/>
      <c r="P147" s="163"/>
      <c r="Q147" s="163"/>
      <c r="R147" s="163"/>
      <c r="S147" s="163"/>
      <c r="T147" s="163"/>
      <c r="U147" s="163"/>
      <c r="V147" s="163"/>
      <c r="W147" s="163"/>
      <c r="X147" s="163"/>
      <c r="Y147" s="163"/>
      <c r="Z147" s="163"/>
      <c r="AA147" s="163"/>
      <c r="AB147" s="163"/>
      <c r="AC147" s="163"/>
      <c r="AD147" s="163"/>
      <c r="AE147" s="163"/>
      <c r="AF147" s="163"/>
      <c r="AG147" s="163"/>
      <c r="AH147" s="163"/>
      <c r="AI147" s="163"/>
      <c r="AJ147" s="163"/>
      <c r="AK147" s="163"/>
      <c r="AL147" s="163"/>
      <c r="AM147" s="163"/>
      <c r="AN147" s="163"/>
      <c r="AO147" s="163"/>
      <c r="AP147" s="163"/>
      <c r="AQ147" s="163"/>
      <c r="AR147" s="163"/>
      <c r="AS147" s="163"/>
      <c r="AT147" s="163"/>
      <c r="AU147" s="163"/>
      <c r="AV147" s="163"/>
      <c r="AW147" s="163"/>
      <c r="AX147" s="163"/>
      <c r="AY147" s="163"/>
      <c r="AZ147" s="163"/>
      <c r="BA147" s="163"/>
      <c r="BB147" s="163"/>
      <c r="BC147" s="163"/>
      <c r="BD147" s="163"/>
      <c r="BE147" s="163"/>
      <c r="BF147" s="163"/>
      <c r="BG147" s="163"/>
      <c r="BH147" s="163"/>
      <c r="BI147" s="163"/>
      <c r="BJ147" s="163"/>
      <c r="BK147" s="163"/>
      <c r="BL147" s="163"/>
      <c r="BM147" s="163"/>
      <c r="BN147" s="163"/>
      <c r="BO147" s="163"/>
      <c r="BP147" s="163"/>
      <c r="BQ147" s="163"/>
      <c r="BR147" s="163"/>
      <c r="BS147" s="163"/>
      <c r="BT147" s="163"/>
      <c r="BU147" s="163"/>
      <c r="BV147" s="163"/>
      <c r="BW147" s="163"/>
      <c r="BX147" s="163"/>
      <c r="BY147" s="163"/>
      <c r="BZ147" s="163"/>
      <c r="CA147" s="163"/>
      <c r="CB147" s="163"/>
      <c r="CC147" s="163"/>
      <c r="CD147" s="163"/>
      <c r="CE147" s="163"/>
      <c r="CF147" s="163"/>
      <c r="CG147" s="163"/>
      <c r="CH147" s="163"/>
      <c r="CI147" s="163"/>
      <c r="CJ147" s="100"/>
    </row>
    <row r="148" spans="1:88" s="101" customFormat="1" ht="12.75" customHeight="1" x14ac:dyDescent="0.25">
      <c r="A148" s="166" t="s">
        <v>1022</v>
      </c>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7" t="str">
        <f>IF(BQ69="","",BQ69)</f>
        <v/>
      </c>
      <c r="AT148" s="168"/>
      <c r="AU148" s="168"/>
      <c r="AV148" s="168"/>
      <c r="AW148" s="168"/>
      <c r="AX148" s="168"/>
      <c r="AY148" s="168"/>
      <c r="AZ148" s="168"/>
      <c r="BA148" s="168"/>
      <c r="BB148" s="168"/>
      <c r="BC148" s="168"/>
      <c r="BD148" s="168"/>
      <c r="BE148" s="168"/>
      <c r="BF148" s="168"/>
      <c r="BG148" s="168"/>
      <c r="BH148" s="168"/>
      <c r="BI148" s="168"/>
      <c r="BJ148" s="168"/>
      <c r="BK148" s="168"/>
      <c r="BL148" s="168"/>
      <c r="BM148" s="168"/>
      <c r="BN148" s="168"/>
      <c r="BO148" s="168"/>
      <c r="BP148" s="168"/>
      <c r="BQ148" s="168"/>
      <c r="BR148" s="164" t="s">
        <v>1023</v>
      </c>
      <c r="BS148" s="164"/>
      <c r="BT148" s="164"/>
      <c r="BU148" s="164"/>
      <c r="BV148" s="164"/>
      <c r="BW148" s="164"/>
      <c r="BX148" s="168" t="str">
        <f>IF(A70="","",A70)</f>
        <v/>
      </c>
      <c r="BY148" s="168"/>
      <c r="BZ148" s="168"/>
      <c r="CA148" s="168"/>
      <c r="CB148" s="168"/>
      <c r="CC148" s="168"/>
      <c r="CD148" s="164" t="s">
        <v>950</v>
      </c>
      <c r="CE148" s="164"/>
      <c r="CF148" s="164"/>
      <c r="CG148" s="164"/>
      <c r="CH148" s="164"/>
      <c r="CI148" s="164"/>
      <c r="CJ148" s="100"/>
    </row>
    <row r="149" spans="1:88" s="101" customFormat="1" ht="12.75" x14ac:dyDescent="0.25">
      <c r="A149" s="101" t="s">
        <v>1024</v>
      </c>
      <c r="B149" s="169" t="str">
        <f>IF(L70="","",L70)</f>
        <v/>
      </c>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0"/>
      <c r="AK149" s="170"/>
      <c r="AL149" s="170"/>
      <c r="AM149" s="170"/>
      <c r="AN149" s="170"/>
      <c r="AO149" s="170"/>
      <c r="AP149" s="170"/>
      <c r="AQ149" s="170"/>
      <c r="AR149" s="170"/>
      <c r="AS149" s="170"/>
      <c r="AT149" s="170"/>
      <c r="AU149" s="170"/>
      <c r="AV149" s="170"/>
      <c r="AW149" s="170"/>
      <c r="AX149" s="170"/>
      <c r="AY149" s="170"/>
      <c r="AZ149" s="170"/>
      <c r="BA149" s="170"/>
      <c r="BB149" s="170"/>
      <c r="BC149" s="170"/>
      <c r="BD149" s="170"/>
      <c r="BE149" s="170"/>
      <c r="BF149" s="170"/>
      <c r="BG149" s="170"/>
      <c r="BH149" s="170"/>
      <c r="BI149" s="170"/>
      <c r="BJ149" s="170"/>
      <c r="BK149" s="170"/>
      <c r="BL149" s="170"/>
      <c r="BM149" s="170"/>
      <c r="BN149" s="170"/>
      <c r="BO149" s="170"/>
      <c r="BP149" s="170"/>
      <c r="BQ149" s="170"/>
      <c r="BR149" s="170"/>
      <c r="BS149" s="170"/>
      <c r="BT149" s="170"/>
      <c r="BU149" s="170"/>
      <c r="BV149" s="170"/>
      <c r="BW149" s="170"/>
      <c r="BX149" s="170"/>
      <c r="BY149" s="170"/>
      <c r="BZ149" s="170"/>
      <c r="CA149" s="170"/>
      <c r="CB149" s="170"/>
      <c r="CC149" s="170"/>
      <c r="CD149" s="170"/>
      <c r="CE149" s="170"/>
      <c r="CF149" s="170"/>
      <c r="CG149" s="170"/>
      <c r="CH149" s="170"/>
      <c r="CI149" s="101" t="s">
        <v>1025</v>
      </c>
      <c r="CJ149" s="100"/>
    </row>
    <row r="150" spans="1:88" s="101" customFormat="1" ht="12.75" x14ac:dyDescent="0.25">
      <c r="A150" s="100"/>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00"/>
      <c r="AR150" s="100"/>
      <c r="AS150" s="100"/>
      <c r="AT150" s="100"/>
      <c r="AU150" s="100"/>
      <c r="AV150" s="100"/>
      <c r="AW150" s="100"/>
      <c r="AX150" s="100"/>
      <c r="AY150" s="100"/>
      <c r="AZ150" s="100"/>
      <c r="BA150" s="100"/>
      <c r="BB150" s="100"/>
      <c r="BC150" s="100"/>
      <c r="BD150" s="100"/>
      <c r="BE150" s="100"/>
      <c r="BF150" s="100"/>
      <c r="BG150" s="100"/>
      <c r="BH150" s="100"/>
      <c r="BI150" s="100"/>
      <c r="BJ150" s="100"/>
      <c r="BK150" s="100"/>
      <c r="BL150" s="100"/>
      <c r="BM150" s="100"/>
      <c r="BN150" s="100"/>
      <c r="BO150" s="100"/>
      <c r="BP150" s="100"/>
      <c r="BQ150" s="100"/>
      <c r="BR150" s="100"/>
      <c r="BS150" s="100"/>
      <c r="BT150" s="100"/>
      <c r="BU150" s="100"/>
      <c r="BV150" s="100"/>
      <c r="BW150" s="100"/>
      <c r="BX150" s="100"/>
      <c r="BY150" s="100"/>
      <c r="BZ150" s="100"/>
      <c r="CA150" s="100"/>
      <c r="CB150" s="100"/>
      <c r="CC150" s="100"/>
      <c r="CD150" s="100"/>
      <c r="CE150" s="100"/>
      <c r="CF150" s="100"/>
      <c r="CG150" s="100"/>
      <c r="CH150" s="100"/>
      <c r="CI150" s="100"/>
      <c r="CJ150" s="100"/>
    </row>
    <row r="151" spans="1:88" s="101" customFormat="1" ht="12.75" customHeight="1" x14ac:dyDescent="0.25">
      <c r="A151" s="171" t="s">
        <v>980</v>
      </c>
      <c r="B151" s="171"/>
      <c r="C151" s="171"/>
      <c r="D151" s="171"/>
      <c r="E151" s="171"/>
      <c r="F151" s="171"/>
      <c r="G151" s="171"/>
      <c r="H151" s="171"/>
      <c r="I151" s="171"/>
      <c r="J151" s="171"/>
      <c r="K151" s="171"/>
      <c r="L151" s="171"/>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c r="AT151" s="171" t="s">
        <v>981</v>
      </c>
      <c r="AU151" s="171"/>
      <c r="AV151" s="171"/>
      <c r="AW151" s="171"/>
      <c r="AX151" s="171"/>
      <c r="AY151" s="171"/>
      <c r="AZ151" s="171"/>
      <c r="BA151" s="171"/>
      <c r="BB151" s="171"/>
      <c r="BC151" s="171"/>
      <c r="BD151" s="171"/>
      <c r="BE151" s="171"/>
      <c r="BF151" s="171"/>
      <c r="BG151" s="171"/>
      <c r="BH151" s="171"/>
      <c r="BI151" s="171"/>
      <c r="BJ151" s="171"/>
      <c r="BK151" s="171"/>
      <c r="BL151" s="100"/>
      <c r="BM151" s="100"/>
      <c r="BN151" s="100"/>
      <c r="BO151" s="100"/>
      <c r="BP151" s="100"/>
      <c r="BQ151" s="100"/>
      <c r="BR151" s="100"/>
      <c r="BS151" s="100"/>
      <c r="BT151" s="100"/>
      <c r="BU151" s="100"/>
      <c r="BV151" s="100"/>
      <c r="BW151" s="100"/>
      <c r="BX151" s="100"/>
      <c r="BY151" s="100"/>
      <c r="BZ151" s="100"/>
      <c r="CA151" s="100"/>
      <c r="CB151" s="100"/>
      <c r="CC151" s="100"/>
      <c r="CD151" s="100"/>
      <c r="CE151" s="100"/>
      <c r="CF151" s="100"/>
      <c r="CG151" s="100"/>
      <c r="CH151" s="100"/>
      <c r="CI151" s="100"/>
      <c r="CJ151" s="100"/>
    </row>
    <row r="152" spans="1:88" s="101" customFormat="1" ht="12.75" x14ac:dyDescent="0.25">
      <c r="A152" s="163"/>
      <c r="B152" s="163"/>
      <c r="C152" s="163"/>
      <c r="D152" s="163"/>
      <c r="E152" s="163"/>
      <c r="F152" s="163"/>
      <c r="G152" s="163"/>
      <c r="H152" s="163"/>
      <c r="I152" s="163"/>
      <c r="J152" s="163"/>
      <c r="K152" s="163"/>
      <c r="L152" s="163"/>
      <c r="M152" s="163"/>
      <c r="N152" s="163"/>
      <c r="O152" s="163"/>
      <c r="P152" s="163"/>
      <c r="Q152" s="163"/>
      <c r="R152" s="163"/>
      <c r="S152" s="163"/>
      <c r="T152" s="163"/>
      <c r="U152" s="163"/>
      <c r="V152" s="163"/>
      <c r="W152" s="100" t="s">
        <v>993</v>
      </c>
      <c r="X152" s="163"/>
      <c r="Y152" s="163"/>
      <c r="Z152" s="163"/>
      <c r="AA152" s="163"/>
      <c r="AB152" s="163"/>
      <c r="AC152" s="163"/>
      <c r="AD152" s="163"/>
      <c r="AE152" s="163"/>
      <c r="AF152" s="163"/>
      <c r="AG152" s="163"/>
      <c r="AH152" s="163"/>
      <c r="AI152" s="163"/>
      <c r="AJ152" s="163"/>
      <c r="AK152" s="163"/>
      <c r="AL152" s="163"/>
      <c r="AM152" s="163"/>
      <c r="AN152" s="163"/>
      <c r="AO152" s="100" t="s">
        <v>993</v>
      </c>
      <c r="AP152" s="100"/>
      <c r="AQ152" s="100"/>
      <c r="AR152" s="100"/>
      <c r="AS152" s="100"/>
      <c r="AT152" s="163"/>
      <c r="AU152" s="163"/>
      <c r="AV152" s="163"/>
      <c r="AW152" s="163"/>
      <c r="AX152" s="163"/>
      <c r="AY152" s="163"/>
      <c r="AZ152" s="163"/>
      <c r="BA152" s="163"/>
      <c r="BB152" s="163"/>
      <c r="BC152" s="163"/>
      <c r="BD152" s="163"/>
      <c r="BE152" s="163"/>
      <c r="BF152" s="163"/>
      <c r="BG152" s="163"/>
      <c r="BH152" s="163"/>
      <c r="BI152" s="163"/>
      <c r="BJ152" s="163"/>
      <c r="BK152" s="163"/>
      <c r="BL152" s="100" t="s">
        <v>993</v>
      </c>
      <c r="BM152" s="163" t="str">
        <f>IF(BJ132="","",BJ132)</f>
        <v/>
      </c>
      <c r="BN152" s="163"/>
      <c r="BO152" s="163"/>
      <c r="BP152" s="163"/>
      <c r="BQ152" s="163"/>
      <c r="BR152" s="163"/>
      <c r="BS152" s="163"/>
      <c r="BT152" s="163"/>
      <c r="BU152" s="163"/>
      <c r="BV152" s="163"/>
      <c r="BW152" s="163"/>
      <c r="BX152" s="163"/>
      <c r="BY152" s="163"/>
      <c r="BZ152" s="163"/>
      <c r="CA152" s="163"/>
      <c r="CB152" s="163"/>
      <c r="CC152" s="163"/>
      <c r="CD152" s="163"/>
      <c r="CE152" s="163"/>
      <c r="CF152" s="163"/>
      <c r="CG152" s="163"/>
      <c r="CH152" s="163"/>
      <c r="CI152" s="100" t="s">
        <v>993</v>
      </c>
      <c r="CJ152" s="100"/>
    </row>
    <row r="153" spans="1:88" s="101" customFormat="1" ht="12.75" x14ac:dyDescent="0.25">
      <c r="A153" s="164" t="s">
        <v>1026</v>
      </c>
      <c r="B153" s="164"/>
      <c r="C153" s="164"/>
      <c r="D153" s="164"/>
      <c r="E153" s="164"/>
      <c r="F153" s="164"/>
      <c r="G153" s="164"/>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c r="AT153" s="164" t="s">
        <v>1026</v>
      </c>
      <c r="AU153" s="164"/>
      <c r="AV153" s="164"/>
      <c r="AW153" s="164"/>
      <c r="AX153" s="164"/>
      <c r="AY153" s="164"/>
      <c r="AZ153" s="164"/>
      <c r="BA153" s="100"/>
      <c r="BB153" s="100"/>
      <c r="BC153" s="100"/>
      <c r="BD153" s="100"/>
      <c r="BE153" s="100"/>
      <c r="BF153" s="100"/>
      <c r="BG153" s="100"/>
      <c r="BH153" s="100"/>
      <c r="BI153" s="100"/>
      <c r="BJ153" s="100"/>
      <c r="BK153" s="100"/>
      <c r="BL153" s="100"/>
      <c r="BM153" s="100"/>
      <c r="BN153" s="100"/>
      <c r="BO153" s="100"/>
      <c r="BP153" s="100"/>
      <c r="BQ153" s="100"/>
      <c r="BR153" s="100"/>
      <c r="BS153" s="100"/>
      <c r="BT153" s="100"/>
      <c r="BU153" s="100"/>
      <c r="BV153" s="100"/>
      <c r="BW153" s="100"/>
      <c r="BX153" s="100"/>
      <c r="BY153" s="100"/>
      <c r="BZ153" s="100"/>
      <c r="CA153" s="100"/>
      <c r="CB153" s="100"/>
      <c r="CC153" s="100"/>
      <c r="CD153" s="100"/>
      <c r="CE153" s="100"/>
      <c r="CF153" s="100"/>
      <c r="CG153" s="100"/>
      <c r="CH153" s="100"/>
      <c r="CI153" s="100"/>
      <c r="CJ153" s="100"/>
    </row>
    <row r="154" spans="1:88" s="101" customFormat="1" ht="12.75" x14ac:dyDescent="0.25">
      <c r="A154" s="100"/>
      <c r="B154" s="100"/>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c r="AT154" s="100"/>
      <c r="AU154" s="100"/>
      <c r="AV154" s="100"/>
      <c r="AW154" s="100"/>
      <c r="AX154" s="100"/>
      <c r="AY154" s="100"/>
      <c r="AZ154" s="100"/>
      <c r="BA154" s="100"/>
      <c r="BB154" s="100"/>
      <c r="BC154" s="100"/>
      <c r="BD154" s="100"/>
      <c r="BE154" s="100"/>
      <c r="BF154" s="100"/>
      <c r="BG154" s="100"/>
      <c r="BH154" s="100"/>
      <c r="BI154" s="100"/>
      <c r="BJ154" s="100"/>
      <c r="BK154" s="100"/>
      <c r="BL154" s="100"/>
      <c r="BM154" s="100"/>
      <c r="BN154" s="100"/>
      <c r="BO154" s="100"/>
      <c r="BP154" s="100"/>
      <c r="BQ154" s="100"/>
      <c r="BR154" s="100"/>
      <c r="BS154" s="100"/>
      <c r="BT154" s="100"/>
      <c r="BU154" s="100"/>
      <c r="BV154" s="100"/>
      <c r="BW154" s="100"/>
      <c r="BX154" s="100"/>
      <c r="BY154" s="100"/>
      <c r="BZ154" s="100"/>
      <c r="CA154" s="100"/>
      <c r="CB154" s="100"/>
      <c r="CC154" s="100"/>
      <c r="CD154" s="100"/>
      <c r="CE154" s="100"/>
      <c r="CF154" s="100"/>
      <c r="CG154" s="100"/>
      <c r="CH154" s="100"/>
      <c r="CI154" s="100"/>
      <c r="CJ154" s="100"/>
    </row>
    <row r="155" spans="1:88" s="101" customFormat="1" ht="12.75" x14ac:dyDescent="0.25">
      <c r="A155" s="100"/>
      <c r="B155" s="10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c r="AT155" s="100"/>
      <c r="AU155" s="100"/>
      <c r="AV155" s="100"/>
      <c r="AW155" s="100"/>
      <c r="AX155" s="100"/>
      <c r="AY155" s="100"/>
      <c r="AZ155" s="100"/>
      <c r="BA155" s="100"/>
      <c r="BB155" s="100"/>
      <c r="BC155" s="100"/>
      <c r="BD155" s="100"/>
      <c r="BE155" s="100"/>
      <c r="BF155" s="100"/>
      <c r="BG155" s="100"/>
      <c r="BH155" s="100"/>
      <c r="BI155" s="100"/>
      <c r="BJ155" s="100"/>
      <c r="BK155" s="100"/>
      <c r="BL155" s="100"/>
      <c r="BM155" s="100"/>
      <c r="BN155" s="100"/>
      <c r="BO155" s="100"/>
      <c r="BP155" s="100"/>
      <c r="BQ155" s="100"/>
      <c r="BR155" s="100"/>
      <c r="BS155" s="100"/>
      <c r="BT155" s="100"/>
      <c r="BU155" s="100"/>
      <c r="BV155" s="100"/>
      <c r="BW155" s="100"/>
      <c r="BX155" s="100"/>
      <c r="BY155" s="100"/>
      <c r="BZ155" s="100"/>
      <c r="CA155" s="100"/>
      <c r="CB155" s="100"/>
      <c r="CC155" s="100"/>
      <c r="CD155" s="100"/>
      <c r="CE155" s="100"/>
      <c r="CF155" s="100"/>
      <c r="CG155" s="100"/>
      <c r="CH155" s="100"/>
      <c r="CI155" s="100"/>
      <c r="CJ155" s="100"/>
    </row>
    <row r="156" spans="1:88" s="101" customFormat="1" ht="12.75" x14ac:dyDescent="0.25">
      <c r="A156" s="100"/>
      <c r="B156" s="100"/>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0"/>
      <c r="AH156" s="100"/>
      <c r="AI156" s="100"/>
      <c r="AJ156" s="100"/>
      <c r="AK156" s="100"/>
      <c r="AL156" s="100"/>
      <c r="AM156" s="100"/>
      <c r="AN156" s="100"/>
      <c r="AO156" s="100"/>
      <c r="AP156" s="100"/>
      <c r="AQ156" s="100"/>
      <c r="AR156" s="100"/>
      <c r="AS156" s="100"/>
      <c r="AT156" s="100"/>
      <c r="AU156" s="100"/>
      <c r="AV156" s="100"/>
      <c r="AW156" s="100"/>
      <c r="AX156" s="100"/>
      <c r="AY156" s="100"/>
      <c r="AZ156" s="100"/>
      <c r="BA156" s="100"/>
      <c r="BB156" s="100"/>
      <c r="BC156" s="100"/>
      <c r="BD156" s="100"/>
      <c r="BE156" s="100"/>
      <c r="BF156" s="100"/>
      <c r="BG156" s="100"/>
      <c r="BH156" s="100"/>
      <c r="BI156" s="100"/>
      <c r="BJ156" s="100"/>
      <c r="BK156" s="100"/>
      <c r="BL156" s="100"/>
      <c r="BM156" s="100"/>
      <c r="BN156" s="100"/>
      <c r="BO156" s="100"/>
      <c r="BP156" s="100"/>
      <c r="BQ156" s="100"/>
      <c r="BR156" s="100"/>
      <c r="BS156" s="100"/>
      <c r="BT156" s="100"/>
      <c r="BU156" s="100"/>
      <c r="BV156" s="100"/>
      <c r="BW156" s="100"/>
      <c r="BX156" s="100"/>
      <c r="BY156" s="100"/>
      <c r="BZ156" s="100"/>
      <c r="CA156" s="100"/>
      <c r="CB156" s="100"/>
      <c r="CC156" s="100"/>
      <c r="CD156" s="100"/>
      <c r="CE156" s="100"/>
      <c r="CF156" s="100"/>
      <c r="CG156" s="100"/>
      <c r="CH156" s="100"/>
      <c r="CI156" s="100"/>
      <c r="CJ156" s="100"/>
    </row>
    <row r="157" spans="1:88" s="101" customFormat="1" ht="12.75" x14ac:dyDescent="0.25">
      <c r="A157" s="100"/>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c r="AT157" s="100"/>
      <c r="AU157" s="100"/>
      <c r="AV157" s="100"/>
      <c r="AW157" s="100"/>
      <c r="AX157" s="100"/>
      <c r="AY157" s="100"/>
      <c r="AZ157" s="100"/>
      <c r="BA157" s="100"/>
      <c r="BB157" s="100"/>
      <c r="BC157" s="100"/>
      <c r="BD157" s="100"/>
      <c r="BE157" s="100"/>
      <c r="BF157" s="100"/>
      <c r="BG157" s="100"/>
      <c r="BH157" s="100"/>
      <c r="BI157" s="100"/>
      <c r="BJ157" s="100"/>
      <c r="BK157" s="100"/>
      <c r="BL157" s="100"/>
      <c r="BM157" s="100"/>
      <c r="BN157" s="100"/>
      <c r="BO157" s="100"/>
      <c r="BP157" s="100"/>
      <c r="BQ157" s="100"/>
      <c r="BR157" s="100"/>
      <c r="BS157" s="100"/>
      <c r="BT157" s="100"/>
      <c r="BU157" s="100"/>
      <c r="BV157" s="100"/>
      <c r="BW157" s="100"/>
      <c r="BX157" s="100"/>
      <c r="BY157" s="100"/>
      <c r="BZ157" s="100"/>
      <c r="CA157" s="100"/>
      <c r="CB157" s="100"/>
      <c r="CC157" s="100"/>
      <c r="CD157" s="100"/>
      <c r="CE157" s="100"/>
      <c r="CF157" s="100"/>
      <c r="CG157" s="100"/>
      <c r="CH157" s="100"/>
      <c r="CI157" s="100"/>
      <c r="CJ157" s="100"/>
    </row>
    <row r="158" spans="1:88" s="101" customFormat="1" ht="12.75" x14ac:dyDescent="0.25">
      <c r="A158" s="100"/>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c r="AP158" s="100"/>
      <c r="AQ158" s="100"/>
      <c r="AR158" s="100"/>
      <c r="AS158" s="100"/>
      <c r="AT158" s="100"/>
      <c r="AU158" s="100"/>
      <c r="AV158" s="100"/>
      <c r="AW158" s="100"/>
      <c r="AX158" s="100"/>
      <c r="AY158" s="100"/>
      <c r="AZ158" s="100"/>
      <c r="BA158" s="100"/>
      <c r="BB158" s="100"/>
      <c r="BC158" s="100"/>
      <c r="BD158" s="100"/>
      <c r="BE158" s="100"/>
      <c r="BF158" s="100"/>
      <c r="BG158" s="100"/>
      <c r="BH158" s="100"/>
      <c r="BI158" s="100"/>
      <c r="BJ158" s="100"/>
      <c r="BK158" s="100"/>
      <c r="BL158" s="100"/>
      <c r="BM158" s="100"/>
      <c r="BN158" s="100"/>
      <c r="BO158" s="100"/>
      <c r="BP158" s="100"/>
      <c r="BQ158" s="100"/>
      <c r="BR158" s="100"/>
      <c r="BS158" s="100"/>
      <c r="BT158" s="100"/>
      <c r="BU158" s="100"/>
      <c r="BV158" s="100"/>
      <c r="BW158" s="100"/>
      <c r="BX158" s="100"/>
      <c r="BY158" s="100"/>
      <c r="BZ158" s="100"/>
      <c r="CA158" s="100"/>
      <c r="CB158" s="100"/>
      <c r="CC158" s="100"/>
      <c r="CD158" s="100"/>
      <c r="CE158" s="100"/>
      <c r="CF158" s="100"/>
      <c r="CG158" s="100"/>
      <c r="CH158" s="100"/>
      <c r="CI158" s="100"/>
      <c r="CJ158" s="100"/>
    </row>
    <row r="159" spans="1:88" s="101" customFormat="1" ht="12.75" x14ac:dyDescent="0.25">
      <c r="A159" s="100"/>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c r="AT159" s="100"/>
      <c r="AU159" s="100"/>
      <c r="AV159" s="100"/>
      <c r="AW159" s="100"/>
      <c r="AX159" s="100"/>
      <c r="AY159" s="100"/>
      <c r="AZ159" s="100"/>
      <c r="BA159" s="100"/>
      <c r="BB159" s="100"/>
      <c r="BC159" s="100"/>
      <c r="BD159" s="100"/>
      <c r="BE159" s="100"/>
      <c r="BF159" s="100"/>
      <c r="BG159" s="100"/>
      <c r="BH159" s="100"/>
      <c r="BI159" s="100"/>
      <c r="BJ159" s="100"/>
      <c r="BK159" s="100"/>
      <c r="BL159" s="100"/>
      <c r="BM159" s="100"/>
      <c r="BN159" s="100"/>
      <c r="BO159" s="100"/>
      <c r="BP159" s="100"/>
      <c r="BQ159" s="100"/>
      <c r="BR159" s="100"/>
      <c r="BS159" s="100"/>
      <c r="BT159" s="100"/>
      <c r="BU159" s="100"/>
      <c r="BV159" s="100"/>
      <c r="BW159" s="100"/>
      <c r="BX159" s="100"/>
      <c r="BY159" s="100"/>
      <c r="BZ159" s="100"/>
      <c r="CA159" s="100"/>
      <c r="CB159" s="100"/>
      <c r="CC159" s="100"/>
      <c r="CD159" s="100"/>
      <c r="CE159" s="100"/>
      <c r="CF159" s="100"/>
      <c r="CG159" s="100"/>
      <c r="CH159" s="100"/>
      <c r="CI159" s="100"/>
      <c r="CJ159" s="100"/>
    </row>
    <row r="160" spans="1:88" s="101" customFormat="1" ht="12.75" x14ac:dyDescent="0.25">
      <c r="A160" s="100"/>
      <c r="B160" s="100"/>
      <c r="C160" s="100"/>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c r="AD160" s="100"/>
      <c r="AE160" s="100"/>
      <c r="AF160" s="100"/>
      <c r="AG160" s="100"/>
      <c r="AH160" s="100"/>
      <c r="AI160" s="100"/>
      <c r="AJ160" s="100"/>
      <c r="AK160" s="100"/>
      <c r="AL160" s="100"/>
      <c r="AM160" s="100"/>
      <c r="AN160" s="100"/>
      <c r="AO160" s="100"/>
      <c r="AP160" s="100"/>
      <c r="AQ160" s="100"/>
      <c r="AR160" s="100"/>
      <c r="AS160" s="100"/>
      <c r="AT160" s="100"/>
      <c r="AU160" s="100"/>
      <c r="AV160" s="100"/>
      <c r="AW160" s="100"/>
      <c r="AX160" s="100"/>
      <c r="AY160" s="100"/>
      <c r="AZ160" s="100"/>
      <c r="BA160" s="100"/>
      <c r="BB160" s="100"/>
      <c r="BC160" s="100"/>
      <c r="BD160" s="100"/>
      <c r="BE160" s="100"/>
      <c r="BF160" s="100"/>
      <c r="BG160" s="100"/>
      <c r="BH160" s="100"/>
      <c r="BI160" s="100"/>
      <c r="BJ160" s="100"/>
      <c r="BK160" s="100"/>
      <c r="BL160" s="100"/>
      <c r="BM160" s="100"/>
      <c r="BN160" s="100"/>
      <c r="BO160" s="100"/>
      <c r="BP160" s="100"/>
      <c r="BQ160" s="100"/>
      <c r="BR160" s="100"/>
      <c r="BS160" s="100"/>
      <c r="BT160" s="100"/>
      <c r="BU160" s="100"/>
      <c r="BV160" s="100"/>
      <c r="BW160" s="100"/>
      <c r="BX160" s="100"/>
      <c r="BY160" s="100"/>
      <c r="BZ160" s="100"/>
      <c r="CA160" s="100"/>
      <c r="CB160" s="100"/>
      <c r="CC160" s="100"/>
      <c r="CD160" s="100"/>
      <c r="CE160" s="100"/>
      <c r="CF160" s="100"/>
      <c r="CG160" s="100"/>
      <c r="CH160" s="100"/>
      <c r="CI160" s="100"/>
      <c r="CJ160" s="100"/>
    </row>
    <row r="161" spans="1:88" s="101" customFormat="1" ht="12.75" x14ac:dyDescent="0.25">
      <c r="A161" s="100"/>
      <c r="B161" s="100"/>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100"/>
      <c r="AC161" s="100"/>
      <c r="AD161" s="100"/>
      <c r="AE161" s="100"/>
      <c r="AF161" s="100"/>
      <c r="AG161" s="100"/>
      <c r="AH161" s="100"/>
      <c r="AI161" s="100"/>
      <c r="AJ161" s="100"/>
      <c r="AK161" s="100"/>
      <c r="AL161" s="100"/>
      <c r="AM161" s="100"/>
      <c r="AN161" s="100"/>
      <c r="AO161" s="100"/>
      <c r="AP161" s="100"/>
      <c r="AQ161" s="100"/>
      <c r="AR161" s="100"/>
      <c r="AS161" s="100"/>
      <c r="AT161" s="100"/>
      <c r="AU161" s="100"/>
      <c r="AV161" s="100"/>
      <c r="AW161" s="100"/>
      <c r="AX161" s="100"/>
      <c r="AY161" s="100"/>
      <c r="AZ161" s="100"/>
      <c r="BA161" s="100"/>
      <c r="BB161" s="100"/>
      <c r="BC161" s="100"/>
      <c r="BD161" s="100"/>
      <c r="BE161" s="100"/>
      <c r="BF161" s="100"/>
      <c r="BG161" s="100"/>
      <c r="BH161" s="100"/>
      <c r="BI161" s="100"/>
      <c r="BJ161" s="100"/>
      <c r="BK161" s="100"/>
      <c r="BL161" s="100"/>
      <c r="BM161" s="100"/>
      <c r="BN161" s="100"/>
      <c r="BO161" s="100"/>
      <c r="BP161" s="100"/>
      <c r="BQ161" s="100"/>
      <c r="BR161" s="100"/>
      <c r="BS161" s="100"/>
      <c r="BT161" s="100"/>
      <c r="BU161" s="100"/>
      <c r="BV161" s="100"/>
      <c r="BW161" s="100"/>
      <c r="BX161" s="100"/>
      <c r="BY161" s="100"/>
      <c r="BZ161" s="100"/>
      <c r="CA161" s="100"/>
      <c r="CB161" s="100"/>
      <c r="CC161" s="100"/>
      <c r="CD161" s="100"/>
      <c r="CE161" s="100"/>
      <c r="CF161" s="100"/>
      <c r="CG161" s="100"/>
      <c r="CH161" s="100"/>
      <c r="CI161" s="100"/>
      <c r="CJ161" s="100"/>
    </row>
    <row r="162" spans="1:88" s="101" customFormat="1" ht="12.75" x14ac:dyDescent="0.25">
      <c r="A162" s="100"/>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c r="AG162" s="100"/>
      <c r="AH162" s="100"/>
      <c r="AI162" s="100"/>
      <c r="AJ162" s="100"/>
      <c r="AK162" s="100"/>
      <c r="AL162" s="100"/>
      <c r="AM162" s="100"/>
      <c r="AN162" s="100"/>
      <c r="AO162" s="100"/>
      <c r="AP162" s="100"/>
      <c r="AQ162" s="100"/>
      <c r="AR162" s="100"/>
      <c r="AS162" s="100"/>
      <c r="AT162" s="100"/>
      <c r="AU162" s="100"/>
      <c r="AV162" s="100"/>
      <c r="AW162" s="100"/>
      <c r="AX162" s="100"/>
      <c r="AY162" s="100"/>
      <c r="AZ162" s="100"/>
      <c r="BA162" s="100"/>
      <c r="BB162" s="100"/>
      <c r="BC162" s="100"/>
      <c r="BD162" s="100"/>
      <c r="BE162" s="100"/>
      <c r="BF162" s="100"/>
      <c r="BG162" s="100"/>
      <c r="BH162" s="100"/>
      <c r="BI162" s="100"/>
      <c r="BJ162" s="100"/>
      <c r="BK162" s="100"/>
      <c r="BL162" s="100"/>
      <c r="BM162" s="100"/>
      <c r="BN162" s="100"/>
      <c r="BO162" s="100"/>
      <c r="BP162" s="100"/>
      <c r="BQ162" s="100"/>
      <c r="BR162" s="100"/>
      <c r="BS162" s="100"/>
      <c r="BT162" s="100"/>
      <c r="BU162" s="100"/>
      <c r="BV162" s="100"/>
      <c r="BW162" s="100"/>
      <c r="BX162" s="100"/>
      <c r="BY162" s="100"/>
      <c r="BZ162" s="100"/>
      <c r="CA162" s="100"/>
      <c r="CB162" s="100"/>
      <c r="CC162" s="100"/>
      <c r="CD162" s="100"/>
      <c r="CE162" s="100"/>
      <c r="CF162" s="100"/>
      <c r="CG162" s="100"/>
      <c r="CH162" s="100"/>
      <c r="CI162" s="100"/>
      <c r="CJ162" s="100"/>
    </row>
    <row r="163" spans="1:88" s="101" customFormat="1" ht="12.75" x14ac:dyDescent="0.25">
      <c r="A163" s="100"/>
      <c r="B163" s="100"/>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c r="AG163" s="100"/>
      <c r="AH163" s="100"/>
      <c r="AI163" s="100"/>
      <c r="AJ163" s="100"/>
      <c r="AK163" s="100"/>
      <c r="AL163" s="100"/>
      <c r="AM163" s="100"/>
      <c r="AN163" s="100"/>
      <c r="AO163" s="100"/>
      <c r="AP163" s="100"/>
      <c r="AQ163" s="100"/>
      <c r="AR163" s="100"/>
      <c r="AS163" s="100"/>
      <c r="AT163" s="100"/>
      <c r="AU163" s="100"/>
      <c r="AV163" s="100"/>
      <c r="AW163" s="100"/>
      <c r="AX163" s="100"/>
      <c r="AY163" s="100"/>
      <c r="AZ163" s="100"/>
      <c r="BA163" s="100"/>
      <c r="BB163" s="100"/>
      <c r="BC163" s="100"/>
      <c r="BD163" s="100"/>
      <c r="BE163" s="100"/>
      <c r="BF163" s="100"/>
      <c r="BG163" s="100"/>
      <c r="BH163" s="100"/>
      <c r="BI163" s="100"/>
      <c r="BJ163" s="100"/>
      <c r="BK163" s="100"/>
      <c r="BL163" s="100"/>
      <c r="BM163" s="100"/>
      <c r="BN163" s="100"/>
      <c r="BO163" s="100"/>
      <c r="BP163" s="100"/>
      <c r="BQ163" s="100"/>
      <c r="BR163" s="100"/>
      <c r="BS163" s="100"/>
      <c r="BT163" s="100"/>
      <c r="BU163" s="100"/>
      <c r="BV163" s="100"/>
      <c r="BW163" s="100"/>
      <c r="BX163" s="100"/>
      <c r="BY163" s="100"/>
      <c r="BZ163" s="100"/>
      <c r="CA163" s="100"/>
      <c r="CB163" s="100"/>
      <c r="CC163" s="100"/>
      <c r="CD163" s="100"/>
      <c r="CE163" s="100"/>
      <c r="CF163" s="100"/>
      <c r="CG163" s="100"/>
      <c r="CH163" s="100"/>
      <c r="CI163" s="100"/>
      <c r="CJ163" s="100"/>
    </row>
    <row r="164" spans="1:88" s="101" customFormat="1" ht="12.75" x14ac:dyDescent="0.25">
      <c r="A164" s="100"/>
      <c r="B164" s="100"/>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c r="AP164" s="100"/>
      <c r="AQ164" s="100"/>
      <c r="AR164" s="100"/>
      <c r="AS164" s="100"/>
      <c r="AT164" s="100"/>
      <c r="AU164" s="100"/>
      <c r="AV164" s="100"/>
      <c r="AW164" s="100"/>
      <c r="AX164" s="100"/>
      <c r="AY164" s="100"/>
      <c r="AZ164" s="100"/>
      <c r="BA164" s="100"/>
      <c r="BB164" s="100"/>
      <c r="BC164" s="100"/>
      <c r="BD164" s="100"/>
      <c r="BE164" s="100"/>
      <c r="BF164" s="100"/>
      <c r="BG164" s="100"/>
      <c r="BH164" s="100"/>
      <c r="BI164" s="100"/>
      <c r="BJ164" s="100"/>
      <c r="BK164" s="100"/>
      <c r="BL164" s="100"/>
      <c r="BM164" s="100"/>
      <c r="BN164" s="100"/>
      <c r="BO164" s="100"/>
      <c r="BP164" s="100"/>
      <c r="BQ164" s="100"/>
      <c r="BR164" s="100"/>
      <c r="BS164" s="100"/>
      <c r="BT164" s="100"/>
      <c r="BU164" s="100"/>
      <c r="BV164" s="100"/>
      <c r="BW164" s="100"/>
      <c r="BX164" s="100"/>
      <c r="BY164" s="100"/>
      <c r="BZ164" s="100"/>
      <c r="CA164" s="100"/>
      <c r="CB164" s="100"/>
      <c r="CC164" s="100"/>
      <c r="CD164" s="100"/>
      <c r="CE164" s="100"/>
      <c r="CF164" s="100"/>
      <c r="CG164" s="100"/>
      <c r="CH164" s="100"/>
      <c r="CI164" s="100"/>
      <c r="CJ164" s="100"/>
    </row>
    <row r="165" spans="1:88" s="101" customFormat="1" ht="12.75" x14ac:dyDescent="0.25">
      <c r="A165" s="100"/>
      <c r="B165" s="100"/>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c r="AG165" s="100"/>
      <c r="AH165" s="100"/>
      <c r="AI165" s="100"/>
      <c r="AJ165" s="100"/>
      <c r="AK165" s="100"/>
      <c r="AL165" s="100"/>
      <c r="AM165" s="100"/>
      <c r="AN165" s="100"/>
      <c r="AO165" s="100"/>
      <c r="AP165" s="100"/>
      <c r="AQ165" s="100"/>
      <c r="AR165" s="100"/>
      <c r="AS165" s="100"/>
      <c r="AT165" s="100"/>
      <c r="AU165" s="100"/>
      <c r="AV165" s="100"/>
      <c r="AW165" s="100"/>
      <c r="AX165" s="100"/>
      <c r="AY165" s="100"/>
      <c r="AZ165" s="100"/>
      <c r="BA165" s="100"/>
      <c r="BB165" s="100"/>
      <c r="BC165" s="100"/>
      <c r="BD165" s="100"/>
      <c r="BE165" s="100"/>
      <c r="BF165" s="100"/>
      <c r="BG165" s="100"/>
      <c r="BH165" s="100"/>
      <c r="BI165" s="100"/>
      <c r="BJ165" s="100"/>
      <c r="BK165" s="100"/>
      <c r="BL165" s="100"/>
      <c r="BM165" s="100"/>
      <c r="BN165" s="100"/>
      <c r="BO165" s="100"/>
      <c r="BP165" s="100"/>
      <c r="BQ165" s="100"/>
      <c r="BR165" s="100"/>
      <c r="BS165" s="100"/>
      <c r="BT165" s="100"/>
      <c r="BU165" s="100"/>
      <c r="BV165" s="100"/>
      <c r="BW165" s="100"/>
      <c r="BX165" s="100"/>
      <c r="BY165" s="100"/>
      <c r="BZ165" s="100"/>
      <c r="CA165" s="100"/>
      <c r="CB165" s="100"/>
      <c r="CC165" s="100"/>
      <c r="CD165" s="100"/>
      <c r="CE165" s="100"/>
      <c r="CF165" s="100"/>
      <c r="CG165" s="100"/>
      <c r="CH165" s="100"/>
      <c r="CI165" s="100"/>
      <c r="CJ165" s="100"/>
    </row>
    <row r="166" spans="1:88" s="101" customFormat="1" ht="12.75" x14ac:dyDescent="0.25">
      <c r="A166" s="100"/>
      <c r="B166" s="100"/>
      <c r="C166" s="100"/>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c r="AG166" s="100"/>
      <c r="AH166" s="100"/>
      <c r="AI166" s="100"/>
      <c r="AJ166" s="100"/>
      <c r="AK166" s="100"/>
      <c r="AL166" s="100"/>
      <c r="AM166" s="100"/>
      <c r="AN166" s="100"/>
      <c r="AO166" s="100"/>
      <c r="AP166" s="100"/>
      <c r="AQ166" s="100"/>
      <c r="AR166" s="100"/>
      <c r="AS166" s="100"/>
      <c r="AT166" s="100"/>
      <c r="AU166" s="100"/>
      <c r="AV166" s="100"/>
      <c r="AW166" s="100"/>
      <c r="AX166" s="100"/>
      <c r="AY166" s="100"/>
      <c r="AZ166" s="100"/>
      <c r="BA166" s="100"/>
      <c r="BB166" s="100"/>
      <c r="BC166" s="100"/>
      <c r="BD166" s="100"/>
      <c r="BE166" s="100"/>
      <c r="BF166" s="100"/>
      <c r="BG166" s="100"/>
      <c r="BH166" s="100"/>
      <c r="BI166" s="100"/>
      <c r="BJ166" s="100"/>
      <c r="BK166" s="100"/>
      <c r="BL166" s="100"/>
      <c r="BM166" s="100"/>
      <c r="BN166" s="100"/>
      <c r="BO166" s="100"/>
      <c r="BP166" s="100"/>
      <c r="BQ166" s="100"/>
      <c r="BR166" s="100"/>
      <c r="BS166" s="100"/>
      <c r="BT166" s="100"/>
      <c r="BU166" s="100"/>
      <c r="BV166" s="100"/>
      <c r="BW166" s="100"/>
      <c r="BX166" s="100"/>
      <c r="BY166" s="100"/>
      <c r="BZ166" s="100"/>
      <c r="CA166" s="100"/>
      <c r="CB166" s="100"/>
      <c r="CC166" s="100"/>
      <c r="CD166" s="100"/>
      <c r="CE166" s="100"/>
      <c r="CF166" s="100"/>
      <c r="CG166" s="100"/>
      <c r="CH166" s="100"/>
      <c r="CI166" s="100"/>
      <c r="CJ166" s="100"/>
    </row>
    <row r="167" spans="1:88" s="101" customFormat="1" ht="12.75" x14ac:dyDescent="0.25">
      <c r="A167" s="100"/>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c r="AG167" s="100"/>
      <c r="AH167" s="100"/>
      <c r="AI167" s="100"/>
      <c r="AJ167" s="100"/>
      <c r="AK167" s="100"/>
      <c r="AL167" s="100"/>
      <c r="AM167" s="100"/>
      <c r="AN167" s="100"/>
      <c r="AO167" s="100"/>
      <c r="AP167" s="100"/>
      <c r="AQ167" s="100"/>
      <c r="AR167" s="100"/>
      <c r="AS167" s="100"/>
      <c r="AT167" s="100"/>
      <c r="AU167" s="100"/>
      <c r="AV167" s="100"/>
      <c r="AW167" s="100"/>
      <c r="AX167" s="100"/>
      <c r="AY167" s="100"/>
      <c r="AZ167" s="100"/>
      <c r="BA167" s="100"/>
      <c r="BB167" s="100"/>
      <c r="BC167" s="100"/>
      <c r="BD167" s="100"/>
      <c r="BE167" s="100"/>
      <c r="BF167" s="100"/>
      <c r="BG167" s="100"/>
      <c r="BH167" s="100"/>
      <c r="BI167" s="100"/>
      <c r="BJ167" s="100"/>
      <c r="BK167" s="100"/>
      <c r="BL167" s="100"/>
      <c r="BM167" s="100"/>
      <c r="BN167" s="100"/>
      <c r="BO167" s="100"/>
      <c r="BP167" s="100"/>
      <c r="BQ167" s="100"/>
      <c r="BR167" s="100"/>
      <c r="BS167" s="100"/>
      <c r="BT167" s="100"/>
      <c r="BU167" s="100"/>
      <c r="BV167" s="100"/>
      <c r="BW167" s="100"/>
      <c r="BX167" s="100"/>
      <c r="BY167" s="100"/>
      <c r="BZ167" s="100"/>
      <c r="CA167" s="100"/>
      <c r="CB167" s="100"/>
      <c r="CC167" s="100"/>
      <c r="CD167" s="100"/>
      <c r="CE167" s="100"/>
      <c r="CF167" s="100"/>
      <c r="CG167" s="100"/>
      <c r="CH167" s="100"/>
      <c r="CI167" s="100"/>
      <c r="CJ167" s="100"/>
    </row>
    <row r="168" spans="1:88" s="101" customFormat="1" ht="12.75" x14ac:dyDescent="0.25">
      <c r="A168" s="100"/>
      <c r="B168" s="100"/>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c r="AG168" s="100"/>
      <c r="AH168" s="100"/>
      <c r="AI168" s="100"/>
      <c r="AJ168" s="100"/>
      <c r="AK168" s="100"/>
      <c r="AL168" s="100"/>
      <c r="AM168" s="100"/>
      <c r="AN168" s="100"/>
      <c r="AO168" s="100"/>
      <c r="AP168" s="100"/>
      <c r="AQ168" s="100"/>
      <c r="AR168" s="100"/>
      <c r="AS168" s="100"/>
      <c r="AT168" s="100"/>
      <c r="AU168" s="100"/>
      <c r="AV168" s="100"/>
      <c r="AW168" s="100"/>
      <c r="AX168" s="100"/>
      <c r="AY168" s="100"/>
      <c r="AZ168" s="100"/>
      <c r="BA168" s="100"/>
      <c r="BB168" s="100"/>
      <c r="BC168" s="100"/>
      <c r="BD168" s="100"/>
      <c r="BE168" s="100"/>
      <c r="BF168" s="100"/>
      <c r="BG168" s="100"/>
      <c r="BH168" s="100"/>
      <c r="BI168" s="100"/>
      <c r="BJ168" s="100"/>
      <c r="BK168" s="100"/>
      <c r="BL168" s="100"/>
      <c r="BM168" s="100"/>
      <c r="BN168" s="100"/>
      <c r="BO168" s="100"/>
      <c r="BP168" s="100"/>
      <c r="BQ168" s="100"/>
      <c r="BR168" s="100"/>
      <c r="BS168" s="100"/>
      <c r="BT168" s="100"/>
      <c r="BU168" s="100"/>
      <c r="BV168" s="100"/>
      <c r="BW168" s="100"/>
      <c r="BX168" s="100"/>
      <c r="BY168" s="100"/>
      <c r="BZ168" s="100"/>
      <c r="CA168" s="100"/>
      <c r="CB168" s="100"/>
      <c r="CC168" s="100"/>
      <c r="CD168" s="100"/>
      <c r="CE168" s="100"/>
      <c r="CF168" s="100"/>
      <c r="CG168" s="100"/>
      <c r="CH168" s="100"/>
      <c r="CI168" s="100"/>
      <c r="CJ168" s="100"/>
    </row>
    <row r="169" spans="1:88" s="101" customFormat="1" ht="12.75" x14ac:dyDescent="0.25">
      <c r="A169" s="100"/>
      <c r="B169" s="100"/>
      <c r="C169" s="100"/>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c r="Z169" s="100"/>
      <c r="AA169" s="100"/>
      <c r="AB169" s="100"/>
      <c r="AC169" s="100"/>
      <c r="AD169" s="100"/>
      <c r="AE169" s="100"/>
      <c r="AF169" s="100"/>
      <c r="AG169" s="100"/>
      <c r="AH169" s="100"/>
      <c r="AI169" s="100"/>
      <c r="AJ169" s="100"/>
      <c r="AK169" s="100"/>
      <c r="AL169" s="100"/>
      <c r="AM169" s="100"/>
      <c r="AN169" s="100"/>
      <c r="AO169" s="100"/>
      <c r="AP169" s="100"/>
      <c r="AQ169" s="100"/>
      <c r="AR169" s="100"/>
      <c r="AS169" s="100"/>
      <c r="AT169" s="100"/>
      <c r="AU169" s="100"/>
      <c r="AV169" s="100"/>
      <c r="AW169" s="100"/>
      <c r="AX169" s="100"/>
      <c r="AY169" s="100"/>
      <c r="AZ169" s="100"/>
      <c r="BA169" s="100"/>
      <c r="BB169" s="100"/>
      <c r="BC169" s="100"/>
      <c r="BD169" s="100"/>
      <c r="BE169" s="100"/>
      <c r="BF169" s="100"/>
      <c r="BG169" s="100"/>
      <c r="BH169" s="100"/>
      <c r="BI169" s="100"/>
      <c r="BJ169" s="100"/>
      <c r="BK169" s="100"/>
      <c r="BL169" s="100"/>
      <c r="BM169" s="100"/>
      <c r="BN169" s="100"/>
      <c r="BO169" s="100"/>
      <c r="BP169" s="100"/>
      <c r="BQ169" s="100"/>
      <c r="BR169" s="100"/>
      <c r="BS169" s="100"/>
      <c r="BT169" s="100"/>
      <c r="BU169" s="100"/>
      <c r="BV169" s="100"/>
      <c r="BW169" s="100"/>
      <c r="BX169" s="100"/>
      <c r="BY169" s="100"/>
      <c r="BZ169" s="100"/>
      <c r="CA169" s="100"/>
      <c r="CB169" s="100"/>
      <c r="CC169" s="100"/>
      <c r="CD169" s="100"/>
      <c r="CE169" s="100"/>
      <c r="CF169" s="100"/>
      <c r="CG169" s="100"/>
      <c r="CH169" s="100"/>
      <c r="CI169" s="100"/>
      <c r="CJ169" s="100"/>
    </row>
    <row r="170" spans="1:88" s="101" customFormat="1" ht="12.75" x14ac:dyDescent="0.25">
      <c r="A170" s="100"/>
      <c r="B170" s="100"/>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E170" s="100"/>
      <c r="AF170" s="100"/>
      <c r="AG170" s="100"/>
      <c r="AH170" s="100"/>
      <c r="AI170" s="100"/>
      <c r="AJ170" s="100"/>
      <c r="AK170" s="100"/>
      <c r="AL170" s="100"/>
      <c r="AM170" s="100"/>
      <c r="AN170" s="100"/>
      <c r="AO170" s="100"/>
      <c r="AP170" s="100"/>
      <c r="AQ170" s="100"/>
      <c r="AR170" s="100"/>
      <c r="AS170" s="100"/>
      <c r="AT170" s="100"/>
      <c r="AU170" s="100"/>
      <c r="AV170" s="100"/>
      <c r="AW170" s="100"/>
      <c r="AX170" s="100"/>
      <c r="AY170" s="100"/>
      <c r="AZ170" s="100"/>
      <c r="BA170" s="100"/>
      <c r="BB170" s="100"/>
      <c r="BC170" s="100"/>
      <c r="BD170" s="100"/>
      <c r="BE170" s="100"/>
      <c r="BF170" s="100"/>
      <c r="BG170" s="100"/>
      <c r="BH170" s="100"/>
      <c r="BI170" s="100"/>
      <c r="BJ170" s="100"/>
      <c r="BK170" s="100"/>
      <c r="BL170" s="100"/>
      <c r="BM170" s="100"/>
      <c r="BN170" s="100"/>
      <c r="BO170" s="100"/>
      <c r="BP170" s="100"/>
      <c r="BQ170" s="100"/>
      <c r="BR170" s="100"/>
      <c r="BS170" s="100"/>
      <c r="BT170" s="100"/>
      <c r="BU170" s="100"/>
      <c r="BV170" s="100"/>
      <c r="BW170" s="100"/>
      <c r="BX170" s="100"/>
      <c r="BY170" s="100"/>
      <c r="BZ170" s="100"/>
      <c r="CA170" s="100"/>
      <c r="CB170" s="100"/>
      <c r="CC170" s="100"/>
      <c r="CD170" s="100"/>
      <c r="CE170" s="100"/>
      <c r="CF170" s="100"/>
      <c r="CG170" s="100"/>
      <c r="CH170" s="100"/>
      <c r="CI170" s="100"/>
      <c r="CJ170" s="100"/>
    </row>
    <row r="171" spans="1:88" s="101" customFormat="1" ht="12.75" x14ac:dyDescent="0.25">
      <c r="A171" s="100"/>
      <c r="B171" s="100"/>
      <c r="C171" s="100"/>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c r="AL171" s="100"/>
      <c r="AM171" s="100"/>
      <c r="AN171" s="100"/>
      <c r="AO171" s="100"/>
      <c r="AP171" s="100"/>
      <c r="AQ171" s="100"/>
      <c r="AR171" s="100"/>
      <c r="AS171" s="100"/>
      <c r="AT171" s="100"/>
      <c r="AU171" s="100"/>
      <c r="AV171" s="100"/>
      <c r="AW171" s="100"/>
      <c r="AX171" s="100"/>
      <c r="AY171" s="100"/>
      <c r="AZ171" s="100"/>
      <c r="BA171" s="100"/>
      <c r="BB171" s="100"/>
      <c r="BC171" s="100"/>
      <c r="BD171" s="100"/>
      <c r="BE171" s="100"/>
      <c r="BF171" s="100"/>
      <c r="BG171" s="100"/>
      <c r="BH171" s="100"/>
      <c r="BI171" s="100"/>
      <c r="BJ171" s="100"/>
      <c r="BK171" s="100"/>
      <c r="BL171" s="100"/>
      <c r="BM171" s="100"/>
      <c r="BN171" s="100"/>
      <c r="BO171" s="100"/>
      <c r="BP171" s="100"/>
      <c r="BQ171" s="100"/>
      <c r="BR171" s="100"/>
      <c r="BS171" s="100"/>
      <c r="BT171" s="100"/>
      <c r="BU171" s="100"/>
      <c r="BV171" s="100"/>
      <c r="BW171" s="100"/>
      <c r="BX171" s="100"/>
      <c r="BY171" s="100"/>
      <c r="BZ171" s="100"/>
      <c r="CA171" s="100"/>
      <c r="CB171" s="100"/>
      <c r="CC171" s="100"/>
      <c r="CD171" s="100"/>
      <c r="CE171" s="100"/>
      <c r="CF171" s="100"/>
      <c r="CG171" s="100"/>
      <c r="CH171" s="100"/>
      <c r="CI171" s="100"/>
      <c r="CJ171" s="100"/>
    </row>
    <row r="172" spans="1:88" s="101" customFormat="1" ht="12.75" x14ac:dyDescent="0.25">
      <c r="A172" s="100"/>
      <c r="B172" s="100"/>
      <c r="C172" s="100"/>
      <c r="D172" s="100"/>
      <c r="E172" s="100"/>
      <c r="F172" s="100"/>
      <c r="G172" s="100"/>
      <c r="H172" s="100"/>
      <c r="I172" s="100"/>
      <c r="J172" s="100"/>
      <c r="K172" s="100"/>
      <c r="L172" s="100"/>
      <c r="M172" s="100"/>
      <c r="N172" s="100"/>
      <c r="O172" s="100"/>
      <c r="P172" s="100"/>
      <c r="Q172" s="100"/>
      <c r="R172" s="100"/>
      <c r="S172" s="100"/>
      <c r="T172" s="100"/>
      <c r="U172" s="100"/>
      <c r="V172" s="100"/>
      <c r="W172" s="100"/>
      <c r="X172" s="100"/>
      <c r="Y172" s="100"/>
      <c r="Z172" s="100"/>
      <c r="AA172" s="100"/>
      <c r="AB172" s="100"/>
      <c r="AC172" s="100"/>
      <c r="AD172" s="100"/>
      <c r="AE172" s="100"/>
      <c r="AF172" s="100"/>
      <c r="AG172" s="100"/>
      <c r="AH172" s="100"/>
      <c r="AI172" s="100"/>
      <c r="AJ172" s="100"/>
      <c r="AK172" s="100"/>
      <c r="AL172" s="100"/>
      <c r="AM172" s="100"/>
      <c r="AN172" s="100"/>
      <c r="AO172" s="100"/>
      <c r="AP172" s="100"/>
      <c r="AQ172" s="100"/>
      <c r="AR172" s="100"/>
      <c r="AS172" s="100"/>
      <c r="AT172" s="100"/>
      <c r="AU172" s="100"/>
      <c r="AV172" s="100"/>
      <c r="AW172" s="100"/>
      <c r="AX172" s="100"/>
      <c r="AY172" s="100"/>
      <c r="AZ172" s="100"/>
      <c r="BA172" s="100"/>
      <c r="BB172" s="100"/>
      <c r="BC172" s="100"/>
      <c r="BD172" s="100"/>
      <c r="BE172" s="100"/>
      <c r="BF172" s="100"/>
      <c r="BG172" s="100"/>
      <c r="BH172" s="100"/>
      <c r="BI172" s="100"/>
      <c r="BJ172" s="100"/>
      <c r="BK172" s="100"/>
      <c r="BL172" s="100"/>
      <c r="BM172" s="100"/>
      <c r="BN172" s="100"/>
      <c r="BO172" s="100"/>
      <c r="BP172" s="100"/>
      <c r="BQ172" s="100"/>
      <c r="BR172" s="100"/>
      <c r="BS172" s="100"/>
      <c r="BT172" s="100"/>
      <c r="BU172" s="100"/>
      <c r="BV172" s="100"/>
      <c r="BW172" s="100"/>
      <c r="BX172" s="100"/>
      <c r="BY172" s="100"/>
      <c r="BZ172" s="100"/>
      <c r="CA172" s="100"/>
      <c r="CB172" s="100"/>
      <c r="CC172" s="100"/>
      <c r="CD172" s="100"/>
      <c r="CE172" s="100"/>
      <c r="CF172" s="100"/>
      <c r="CG172" s="100"/>
      <c r="CH172" s="100"/>
      <c r="CI172" s="100"/>
      <c r="CJ172" s="100"/>
    </row>
    <row r="173" spans="1:88" s="101" customFormat="1" ht="12.75" x14ac:dyDescent="0.25">
      <c r="A173" s="100"/>
      <c r="B173" s="100"/>
      <c r="C173" s="100"/>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c r="AD173" s="100"/>
      <c r="AE173" s="100"/>
      <c r="AF173" s="100"/>
      <c r="AG173" s="100"/>
      <c r="AH173" s="100"/>
      <c r="AI173" s="100"/>
      <c r="AJ173" s="100"/>
      <c r="AK173" s="100"/>
      <c r="AL173" s="100"/>
      <c r="AM173" s="100"/>
      <c r="AN173" s="100"/>
      <c r="AO173" s="100"/>
      <c r="AP173" s="100"/>
      <c r="AQ173" s="100"/>
      <c r="AR173" s="100"/>
      <c r="AS173" s="100"/>
      <c r="AT173" s="100"/>
      <c r="AU173" s="100"/>
      <c r="AV173" s="100"/>
      <c r="AW173" s="100"/>
      <c r="AX173" s="100"/>
      <c r="AY173" s="100"/>
      <c r="AZ173" s="100"/>
      <c r="BA173" s="100"/>
      <c r="BB173" s="100"/>
      <c r="BC173" s="100"/>
      <c r="BD173" s="100"/>
      <c r="BE173" s="100"/>
      <c r="BF173" s="100"/>
      <c r="BG173" s="100"/>
      <c r="BH173" s="100"/>
      <c r="BI173" s="100"/>
      <c r="BJ173" s="100"/>
      <c r="BK173" s="100"/>
      <c r="BL173" s="100"/>
      <c r="BM173" s="100"/>
      <c r="BN173" s="100"/>
      <c r="BO173" s="100"/>
      <c r="BP173" s="100"/>
      <c r="BQ173" s="100"/>
      <c r="BR173" s="100"/>
      <c r="BS173" s="100"/>
      <c r="BT173" s="100"/>
      <c r="BU173" s="100"/>
      <c r="BV173" s="100"/>
      <c r="BW173" s="100"/>
      <c r="BX173" s="100"/>
      <c r="BY173" s="100"/>
      <c r="BZ173" s="100"/>
      <c r="CA173" s="100"/>
      <c r="CB173" s="100"/>
      <c r="CC173" s="100"/>
      <c r="CD173" s="100"/>
      <c r="CE173" s="100"/>
      <c r="CF173" s="100"/>
      <c r="CG173" s="100"/>
      <c r="CH173" s="100"/>
      <c r="CI173" s="100"/>
      <c r="CJ173" s="100"/>
    </row>
    <row r="174" spans="1:88" s="101" customFormat="1" ht="12.75" x14ac:dyDescent="0.25">
      <c r="A174" s="100"/>
      <c r="B174" s="100"/>
      <c r="C174" s="100"/>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c r="AA174" s="100"/>
      <c r="AB174" s="100"/>
      <c r="AC174" s="100"/>
      <c r="AD174" s="100"/>
      <c r="AE174" s="100"/>
      <c r="AF174" s="100"/>
      <c r="AG174" s="100"/>
      <c r="AH174" s="100"/>
      <c r="AI174" s="100"/>
      <c r="AJ174" s="100"/>
      <c r="AK174" s="100"/>
      <c r="AL174" s="100"/>
      <c r="AM174" s="100"/>
      <c r="AN174" s="100"/>
      <c r="AO174" s="100"/>
      <c r="AP174" s="100"/>
      <c r="AQ174" s="100"/>
      <c r="AR174" s="100"/>
      <c r="AS174" s="100"/>
      <c r="AT174" s="100"/>
      <c r="AU174" s="100"/>
      <c r="AV174" s="100"/>
      <c r="AW174" s="100"/>
      <c r="AX174" s="100"/>
      <c r="AY174" s="100"/>
      <c r="AZ174" s="100"/>
      <c r="BA174" s="100"/>
      <c r="BB174" s="100"/>
      <c r="BC174" s="100"/>
      <c r="BD174" s="100"/>
      <c r="BE174" s="100"/>
      <c r="BF174" s="100"/>
      <c r="BG174" s="100"/>
      <c r="BH174" s="100"/>
      <c r="BI174" s="100"/>
      <c r="BJ174" s="100"/>
      <c r="BK174" s="100"/>
      <c r="BL174" s="100"/>
      <c r="BM174" s="100"/>
      <c r="BN174" s="100"/>
      <c r="BO174" s="100"/>
      <c r="BP174" s="100"/>
      <c r="BQ174" s="100"/>
      <c r="BR174" s="100"/>
      <c r="BS174" s="100"/>
      <c r="BT174" s="100"/>
      <c r="BU174" s="100"/>
      <c r="BV174" s="100"/>
      <c r="BW174" s="100"/>
      <c r="BX174" s="100"/>
      <c r="BY174" s="100"/>
      <c r="BZ174" s="100"/>
      <c r="CA174" s="100"/>
      <c r="CB174" s="100"/>
      <c r="CC174" s="100"/>
      <c r="CD174" s="100"/>
      <c r="CE174" s="100"/>
      <c r="CF174" s="100"/>
      <c r="CG174" s="100"/>
      <c r="CH174" s="100"/>
      <c r="CI174" s="100"/>
      <c r="CJ174" s="100"/>
    </row>
    <row r="175" spans="1:88" s="101" customFormat="1" ht="12.75" x14ac:dyDescent="0.25">
      <c r="A175" s="100"/>
      <c r="B175" s="100"/>
      <c r="C175" s="100"/>
      <c r="D175" s="100"/>
      <c r="E175" s="100"/>
      <c r="F175" s="100"/>
      <c r="G175" s="100"/>
      <c r="H175" s="100"/>
      <c r="I175" s="100"/>
      <c r="J175" s="100"/>
      <c r="K175" s="100"/>
      <c r="L175" s="100"/>
      <c r="M175" s="100"/>
      <c r="N175" s="100"/>
      <c r="O175" s="100"/>
      <c r="P175" s="100"/>
      <c r="Q175" s="100"/>
      <c r="R175" s="100"/>
      <c r="S175" s="100"/>
      <c r="T175" s="100"/>
      <c r="U175" s="100"/>
      <c r="V175" s="100"/>
      <c r="W175" s="100"/>
      <c r="X175" s="100"/>
      <c r="Y175" s="100"/>
      <c r="Z175" s="100"/>
      <c r="AA175" s="100"/>
      <c r="AB175" s="100"/>
      <c r="AC175" s="100"/>
      <c r="AD175" s="100"/>
      <c r="AE175" s="100"/>
      <c r="AF175" s="100"/>
      <c r="AG175" s="100"/>
      <c r="AH175" s="100"/>
      <c r="AI175" s="100"/>
      <c r="AJ175" s="100"/>
      <c r="AK175" s="100"/>
      <c r="AL175" s="100"/>
      <c r="AM175" s="100"/>
      <c r="AN175" s="100"/>
      <c r="AO175" s="100"/>
      <c r="AP175" s="100"/>
      <c r="AQ175" s="100"/>
      <c r="AR175" s="100"/>
      <c r="AS175" s="100"/>
      <c r="AT175" s="100"/>
      <c r="AU175" s="100"/>
      <c r="AV175" s="100"/>
      <c r="AW175" s="100"/>
      <c r="AX175" s="100"/>
      <c r="AY175" s="100"/>
      <c r="AZ175" s="100"/>
      <c r="BA175" s="100"/>
      <c r="BB175" s="100"/>
      <c r="BC175" s="100"/>
      <c r="BD175" s="100"/>
      <c r="BE175" s="100"/>
      <c r="BF175" s="100"/>
      <c r="BG175" s="100"/>
      <c r="BH175" s="100"/>
      <c r="BI175" s="100"/>
      <c r="BJ175" s="100"/>
      <c r="BK175" s="100"/>
      <c r="BL175" s="100"/>
      <c r="BM175" s="100"/>
      <c r="BN175" s="100"/>
      <c r="BO175" s="100"/>
      <c r="BP175" s="100"/>
      <c r="BQ175" s="100"/>
      <c r="BR175" s="100"/>
      <c r="BS175" s="100"/>
      <c r="BT175" s="100"/>
      <c r="BU175" s="100"/>
      <c r="BV175" s="100"/>
      <c r="BW175" s="100"/>
      <c r="BX175" s="100"/>
      <c r="BY175" s="100"/>
      <c r="BZ175" s="100"/>
      <c r="CA175" s="100"/>
      <c r="CB175" s="100"/>
      <c r="CC175" s="100"/>
      <c r="CD175" s="100"/>
      <c r="CE175" s="100"/>
      <c r="CF175" s="100"/>
      <c r="CG175" s="100"/>
      <c r="CH175" s="100"/>
      <c r="CI175" s="100"/>
      <c r="CJ175" s="100"/>
    </row>
    <row r="176" spans="1:88" s="101" customFormat="1" ht="12.75" x14ac:dyDescent="0.25">
      <c r="A176" s="172" t="s">
        <v>1000</v>
      </c>
      <c r="B176" s="172"/>
      <c r="C176" s="172"/>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c r="AU176" s="172"/>
      <c r="AV176" s="172"/>
      <c r="AW176" s="172"/>
      <c r="AX176" s="172"/>
      <c r="AY176" s="172"/>
      <c r="AZ176" s="172"/>
      <c r="BA176" s="172"/>
      <c r="BB176" s="172"/>
      <c r="BC176" s="172"/>
      <c r="BD176" s="172"/>
      <c r="BE176" s="172"/>
      <c r="BF176" s="172"/>
      <c r="BG176" s="172"/>
      <c r="BH176" s="172"/>
      <c r="BI176" s="172"/>
      <c r="BJ176" s="172"/>
      <c r="BK176" s="172"/>
      <c r="BL176" s="172"/>
      <c r="BM176" s="172"/>
      <c r="BN176" s="172"/>
      <c r="BO176" s="172"/>
      <c r="BP176" s="172"/>
      <c r="BQ176" s="172"/>
      <c r="BR176" s="172"/>
      <c r="BS176" s="172"/>
      <c r="BT176" s="172"/>
      <c r="BU176" s="172"/>
      <c r="BV176" s="172"/>
      <c r="BW176" s="172"/>
      <c r="BX176" s="172"/>
      <c r="BY176" s="172"/>
      <c r="BZ176" s="172"/>
      <c r="CA176" s="172"/>
      <c r="CB176" s="172"/>
      <c r="CC176" s="172"/>
      <c r="CD176" s="172"/>
      <c r="CE176" s="172"/>
      <c r="CF176" s="172"/>
      <c r="CG176" s="172"/>
      <c r="CH176" s="172"/>
      <c r="CI176" s="172"/>
      <c r="CJ176" s="100"/>
    </row>
    <row r="177" spans="1:88" s="101" customFormat="1" ht="12.75" x14ac:dyDescent="0.25">
      <c r="A177" s="100"/>
      <c r="B177" s="100"/>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73" t="str">
        <f>IF(AB142="","",AB142)</f>
        <v/>
      </c>
      <c r="AC177" s="173"/>
      <c r="AD177" s="173"/>
      <c r="AE177" s="173"/>
      <c r="AF177" s="173"/>
      <c r="AG177" s="173"/>
      <c r="AH177" s="173"/>
      <c r="AI177" s="173"/>
      <c r="AJ177" s="173"/>
      <c r="AK177" s="173"/>
      <c r="AL177" s="173"/>
      <c r="AM177" s="173"/>
      <c r="AN177" s="173"/>
      <c r="AO177" s="173"/>
      <c r="AP177" s="173"/>
      <c r="AQ177" s="173"/>
      <c r="AR177" s="173"/>
      <c r="AS177" s="173"/>
      <c r="AT177" s="173"/>
      <c r="AU177" s="173"/>
      <c r="AV177" s="173"/>
      <c r="AW177" s="173"/>
      <c r="AX177" s="174" t="str">
        <f>IF(AX142="","",AX142)</f>
        <v xml:space="preserve">20__ </v>
      </c>
      <c r="AY177" s="174"/>
      <c r="AZ177" s="174"/>
      <c r="BA177" s="174"/>
      <c r="BB177" s="175" t="s">
        <v>22</v>
      </c>
      <c r="BC177" s="175"/>
      <c r="BD177" s="100"/>
      <c r="BE177" s="100"/>
      <c r="BF177" s="100"/>
      <c r="BG177" s="100"/>
      <c r="BH177" s="100"/>
      <c r="BI177" s="100"/>
      <c r="BJ177" s="100"/>
      <c r="BK177" s="100"/>
      <c r="BL177" s="100"/>
      <c r="BM177" s="100"/>
      <c r="BN177" s="100"/>
      <c r="BO177" s="100"/>
      <c r="BP177" s="100"/>
      <c r="BQ177" s="100"/>
      <c r="BR177" s="100"/>
      <c r="BS177" s="100"/>
      <c r="BT177" s="100"/>
      <c r="BU177" s="100"/>
      <c r="BV177" s="100"/>
      <c r="BW177" s="100"/>
      <c r="BX177" s="100"/>
      <c r="BY177" s="100"/>
      <c r="BZ177" s="100"/>
      <c r="CA177" s="100"/>
      <c r="CB177" s="100"/>
      <c r="CC177" s="100"/>
      <c r="CD177" s="100"/>
      <c r="CE177" s="100"/>
      <c r="CF177" s="100"/>
      <c r="CG177" s="100"/>
      <c r="CH177" s="100"/>
      <c r="CI177" s="100"/>
      <c r="CJ177" s="100"/>
    </row>
    <row r="178" spans="1:88" s="101" customFormat="1" ht="12.75" x14ac:dyDescent="0.25">
      <c r="A178" s="100"/>
      <c r="B178" s="100"/>
      <c r="C178" s="100"/>
      <c r="D178" s="100"/>
      <c r="E178" s="176" t="s">
        <v>1018</v>
      </c>
      <c r="F178" s="176"/>
      <c r="G178" s="176"/>
      <c r="H178" s="176"/>
      <c r="I178" s="176"/>
      <c r="J178" s="176"/>
      <c r="K178" s="176"/>
      <c r="L178" s="176"/>
      <c r="M178" s="176"/>
      <c r="N178" s="176"/>
      <c r="O178" s="176"/>
      <c r="P178" s="176"/>
      <c r="Q178" s="176"/>
      <c r="R178" s="176"/>
      <c r="S178" s="176"/>
      <c r="T178" s="176"/>
      <c r="U178" s="176"/>
      <c r="V178" s="176"/>
      <c r="W178" s="176"/>
      <c r="X178" s="176"/>
      <c r="Y178" s="176"/>
      <c r="Z178" s="176"/>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c r="AU178" s="176"/>
      <c r="AV178" s="176"/>
      <c r="AW178" s="176"/>
      <c r="AX178" s="176"/>
      <c r="AY178" s="176"/>
      <c r="AZ178" s="176"/>
      <c r="BA178" s="176"/>
      <c r="BB178" s="176"/>
      <c r="BC178" s="176"/>
      <c r="BD178" s="176"/>
      <c r="BE178" s="176"/>
      <c r="BF178" s="176"/>
      <c r="BG178" s="176"/>
      <c r="BH178" s="176"/>
      <c r="BI178" s="176"/>
      <c r="BJ178" s="176"/>
      <c r="BK178" s="176"/>
      <c r="BL178" s="176"/>
      <c r="BM178" s="176"/>
      <c r="BN178" s="176"/>
      <c r="BO178" s="176"/>
      <c r="BP178" s="176"/>
      <c r="BQ178" s="176"/>
      <c r="BR178" s="176"/>
      <c r="BS178" s="176"/>
      <c r="BT178" s="176"/>
      <c r="BU178" s="176"/>
      <c r="BV178" s="176"/>
      <c r="BW178" s="176"/>
      <c r="BX178" s="176"/>
      <c r="BY178" s="176"/>
      <c r="BZ178" s="176"/>
      <c r="CA178" s="176"/>
      <c r="CB178" s="176"/>
      <c r="CC178" s="176"/>
      <c r="CD178" s="176"/>
      <c r="CE178" s="176"/>
      <c r="CF178" s="176"/>
      <c r="CG178" s="176"/>
      <c r="CH178" s="176"/>
      <c r="CI178" s="176"/>
      <c r="CJ178" s="100"/>
    </row>
    <row r="179" spans="1:88" s="101" customFormat="1" ht="12.75" x14ac:dyDescent="0.2">
      <c r="A179" s="177" t="s">
        <v>1019</v>
      </c>
      <c r="B179" s="177"/>
      <c r="C179" s="177"/>
      <c r="D179" s="177" t="str">
        <f>IF(D144="","",D144)</f>
        <v>__.__.____  г.</v>
      </c>
      <c r="E179" s="177"/>
      <c r="F179" s="177"/>
      <c r="G179" s="177"/>
      <c r="H179" s="177"/>
      <c r="I179" s="177"/>
      <c r="J179" s="177"/>
      <c r="K179" s="177"/>
      <c r="L179" s="177"/>
      <c r="M179" s="177"/>
      <c r="N179" s="177"/>
      <c r="O179" s="177" t="s">
        <v>421</v>
      </c>
      <c r="P179" s="177"/>
      <c r="Q179" s="177"/>
      <c r="R179" s="163" t="str">
        <f>IF(R144="","",R144)</f>
        <v/>
      </c>
      <c r="S179" s="163"/>
      <c r="T179" s="163"/>
      <c r="U179" s="163"/>
      <c r="V179" s="163"/>
      <c r="W179" s="163"/>
      <c r="X179" s="163"/>
      <c r="Y179" s="163"/>
      <c r="Z179" s="163"/>
      <c r="AA179" s="163"/>
      <c r="AB179" s="163"/>
      <c r="AC179" s="163"/>
      <c r="AD179" s="176" t="s">
        <v>1020</v>
      </c>
      <c r="AE179" s="176"/>
      <c r="AF179" s="176"/>
      <c r="AG179" s="176"/>
      <c r="AH179" s="176"/>
      <c r="AI179" s="176"/>
      <c r="AJ179" s="176"/>
      <c r="AK179" s="176"/>
      <c r="AL179" s="176"/>
      <c r="AM179" s="176"/>
      <c r="AN179" s="176"/>
      <c r="AO179" s="176"/>
      <c r="AP179" s="176"/>
      <c r="AQ179" s="176"/>
      <c r="AR179" s="176"/>
      <c r="AS179" s="176"/>
      <c r="AT179" s="176"/>
      <c r="AU179" s="176"/>
      <c r="AV179" s="176"/>
      <c r="AW179" s="176"/>
      <c r="AX179" s="176"/>
      <c r="AY179" s="176"/>
      <c r="AZ179" s="176"/>
      <c r="BA179" s="176"/>
      <c r="BB179" s="176"/>
      <c r="BC179" s="176"/>
      <c r="BD179" s="176"/>
      <c r="BE179" s="176"/>
      <c r="BF179" s="176"/>
      <c r="BG179" s="176"/>
      <c r="BH179" s="176"/>
      <c r="BI179" s="176"/>
      <c r="BJ179" s="176"/>
      <c r="BK179" s="176"/>
      <c r="BL179" s="176"/>
      <c r="BM179" s="176"/>
      <c r="BN179" s="176"/>
      <c r="BO179" s="176"/>
      <c r="BP179" s="176"/>
      <c r="BQ179" s="176"/>
      <c r="BR179" s="176"/>
      <c r="BS179" s="176"/>
      <c r="BT179" s="176"/>
      <c r="BU179" s="176"/>
      <c r="BV179" s="176"/>
      <c r="BW179" s="176"/>
      <c r="BX179" s="176"/>
      <c r="BY179" s="176"/>
      <c r="BZ179" s="176"/>
      <c r="CA179" s="176"/>
      <c r="CB179" s="176"/>
      <c r="CC179" s="176"/>
      <c r="CD179" s="176"/>
      <c r="CE179" s="176"/>
      <c r="CF179" s="176"/>
      <c r="CG179" s="176"/>
      <c r="CH179" s="176"/>
      <c r="CI179" s="176"/>
      <c r="CJ179" s="100"/>
    </row>
    <row r="180" spans="1:88" s="101" customFormat="1" ht="12.75" x14ac:dyDescent="0.25">
      <c r="A180" s="165" t="s">
        <v>1021</v>
      </c>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c r="AB180" s="165"/>
      <c r="AC180" s="165"/>
      <c r="AD180" s="165"/>
      <c r="AE180" s="165"/>
      <c r="AF180" s="165"/>
      <c r="AG180" s="165"/>
      <c r="AH180" s="165"/>
      <c r="AI180" s="165"/>
      <c r="AJ180" s="165"/>
      <c r="AK180" s="165"/>
      <c r="AL180" s="165"/>
      <c r="AM180" s="165"/>
      <c r="AN180" s="165"/>
      <c r="AO180" s="165"/>
      <c r="AP180" s="165"/>
      <c r="AQ180" s="165"/>
      <c r="AR180" s="165"/>
      <c r="AS180" s="165"/>
      <c r="AT180" s="165"/>
      <c r="AU180" s="165"/>
      <c r="AV180" s="165"/>
      <c r="AW180" s="165"/>
      <c r="AX180" s="165"/>
      <c r="AY180" s="165"/>
      <c r="AZ180" s="165"/>
      <c r="BA180" s="165"/>
      <c r="BB180" s="165"/>
      <c r="BC180" s="165"/>
      <c r="BD180" s="165"/>
      <c r="BE180" s="165"/>
      <c r="BF180" s="165"/>
      <c r="BG180" s="165"/>
      <c r="BH180" s="165"/>
      <c r="BI180" s="165"/>
      <c r="BJ180" s="165"/>
      <c r="BK180" s="165"/>
      <c r="BL180" s="165"/>
      <c r="BM180" s="165"/>
      <c r="BN180" s="165"/>
      <c r="BO180" s="165"/>
      <c r="BP180" s="165"/>
      <c r="BQ180" s="165"/>
      <c r="BR180" s="165"/>
      <c r="BS180" s="165"/>
      <c r="BT180" s="165"/>
      <c r="BU180" s="165"/>
      <c r="BV180" s="165"/>
      <c r="BW180" s="165"/>
      <c r="BX180" s="165"/>
      <c r="BY180" s="165"/>
      <c r="BZ180" s="165"/>
      <c r="CA180" s="165"/>
      <c r="CB180" s="165"/>
      <c r="CC180" s="165"/>
      <c r="CD180" s="165"/>
      <c r="CE180" s="165"/>
      <c r="CF180" s="165"/>
      <c r="CG180" s="165"/>
      <c r="CH180" s="165"/>
      <c r="CI180" s="165"/>
      <c r="CJ180" s="100"/>
    </row>
    <row r="181" spans="1:88" s="101" customFormat="1" ht="12.75" x14ac:dyDescent="0.25">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c r="AB181" s="165"/>
      <c r="AC181" s="165"/>
      <c r="AD181" s="165"/>
      <c r="AE181" s="165"/>
      <c r="AF181" s="165"/>
      <c r="AG181" s="165"/>
      <c r="AH181" s="165"/>
      <c r="AI181" s="165"/>
      <c r="AJ181" s="165"/>
      <c r="AK181" s="165"/>
      <c r="AL181" s="165"/>
      <c r="AM181" s="165"/>
      <c r="AN181" s="165"/>
      <c r="AO181" s="165"/>
      <c r="AP181" s="165"/>
      <c r="AQ181" s="165"/>
      <c r="AR181" s="165"/>
      <c r="AS181" s="165"/>
      <c r="AT181" s="165"/>
      <c r="AU181" s="165"/>
      <c r="AV181" s="165"/>
      <c r="AW181" s="165"/>
      <c r="AX181" s="165"/>
      <c r="AY181" s="165"/>
      <c r="AZ181" s="165"/>
      <c r="BA181" s="165"/>
      <c r="BB181" s="165"/>
      <c r="BC181" s="165"/>
      <c r="BD181" s="165"/>
      <c r="BE181" s="165"/>
      <c r="BF181" s="165"/>
      <c r="BG181" s="165"/>
      <c r="BH181" s="165"/>
      <c r="BI181" s="165"/>
      <c r="BJ181" s="165"/>
      <c r="BK181" s="165"/>
      <c r="BL181" s="165"/>
      <c r="BM181" s="165"/>
      <c r="BN181" s="165"/>
      <c r="BO181" s="165"/>
      <c r="BP181" s="165"/>
      <c r="BQ181" s="165"/>
      <c r="BR181" s="165"/>
      <c r="BS181" s="165"/>
      <c r="BT181" s="165"/>
      <c r="BU181" s="165"/>
      <c r="BV181" s="165"/>
      <c r="BW181" s="165"/>
      <c r="BX181" s="165"/>
      <c r="BY181" s="165"/>
      <c r="BZ181" s="165"/>
      <c r="CA181" s="165"/>
      <c r="CB181" s="165"/>
      <c r="CC181" s="165"/>
      <c r="CD181" s="165"/>
      <c r="CE181" s="165"/>
      <c r="CF181" s="165"/>
      <c r="CG181" s="165"/>
      <c r="CH181" s="165"/>
      <c r="CI181" s="165"/>
      <c r="CJ181" s="100"/>
    </row>
    <row r="182" spans="1:88" s="101" customFormat="1" ht="12.75" x14ac:dyDescent="0.25">
      <c r="A182" s="163" t="str">
        <f>Фамилия&amp;" "&amp;Имя&amp;" "&amp;Отчество</f>
        <v xml:space="preserve">  </v>
      </c>
      <c r="B182" s="163"/>
      <c r="C182" s="163"/>
      <c r="D182" s="163"/>
      <c r="E182" s="163"/>
      <c r="F182" s="163"/>
      <c r="G182" s="163"/>
      <c r="H182" s="163"/>
      <c r="I182" s="163"/>
      <c r="J182" s="163"/>
      <c r="K182" s="163"/>
      <c r="L182" s="163"/>
      <c r="M182" s="163"/>
      <c r="N182" s="163"/>
      <c r="O182" s="163"/>
      <c r="P182" s="163"/>
      <c r="Q182" s="163"/>
      <c r="R182" s="163"/>
      <c r="S182" s="163"/>
      <c r="T182" s="163"/>
      <c r="U182" s="163"/>
      <c r="V182" s="163"/>
      <c r="W182" s="163"/>
      <c r="X182" s="163"/>
      <c r="Y182" s="163"/>
      <c r="Z182" s="163"/>
      <c r="AA182" s="163"/>
      <c r="AB182" s="163"/>
      <c r="AC182" s="163"/>
      <c r="AD182" s="163"/>
      <c r="AE182" s="163"/>
      <c r="AF182" s="163"/>
      <c r="AG182" s="163"/>
      <c r="AH182" s="163"/>
      <c r="AI182" s="163"/>
      <c r="AJ182" s="163"/>
      <c r="AK182" s="163"/>
      <c r="AL182" s="163"/>
      <c r="AM182" s="163"/>
      <c r="AN182" s="163"/>
      <c r="AO182" s="163"/>
      <c r="AP182" s="163"/>
      <c r="AQ182" s="163"/>
      <c r="AR182" s="163"/>
      <c r="AS182" s="163"/>
      <c r="AT182" s="163"/>
      <c r="AU182" s="163"/>
      <c r="AV182" s="163"/>
      <c r="AW182" s="163"/>
      <c r="AX182" s="163"/>
      <c r="AY182" s="163"/>
      <c r="AZ182" s="163"/>
      <c r="BA182" s="163"/>
      <c r="BB182" s="163"/>
      <c r="BC182" s="163"/>
      <c r="BD182" s="163"/>
      <c r="BE182" s="163"/>
      <c r="BF182" s="163"/>
      <c r="BG182" s="163"/>
      <c r="BH182" s="163"/>
      <c r="BI182" s="163"/>
      <c r="BJ182" s="163"/>
      <c r="BK182" s="163"/>
      <c r="BL182" s="163"/>
      <c r="BM182" s="163"/>
      <c r="BN182" s="163"/>
      <c r="BO182" s="163"/>
      <c r="BP182" s="163"/>
      <c r="BQ182" s="163"/>
      <c r="BR182" s="163"/>
      <c r="BS182" s="163"/>
      <c r="BT182" s="163"/>
      <c r="BU182" s="163"/>
      <c r="BV182" s="163"/>
      <c r="BW182" s="163"/>
      <c r="BX182" s="163"/>
      <c r="BY182" s="163"/>
      <c r="BZ182" s="163"/>
      <c r="CA182" s="163"/>
      <c r="CB182" s="163"/>
      <c r="CC182" s="163"/>
      <c r="CD182" s="163"/>
      <c r="CE182" s="163"/>
      <c r="CF182" s="163"/>
      <c r="CG182" s="163"/>
      <c r="CH182" s="163"/>
      <c r="CI182" s="163"/>
      <c r="CJ182" s="100"/>
    </row>
    <row r="183" spans="1:88" s="101" customFormat="1" ht="12.75" x14ac:dyDescent="0.25">
      <c r="A183" s="166" t="s">
        <v>1022</v>
      </c>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c r="AB183" s="166"/>
      <c r="AC183" s="166"/>
      <c r="AD183" s="166"/>
      <c r="AE183" s="166"/>
      <c r="AF183" s="166"/>
      <c r="AG183" s="166"/>
      <c r="AH183" s="166"/>
      <c r="AI183" s="166"/>
      <c r="AJ183" s="166"/>
      <c r="AK183" s="166"/>
      <c r="AL183" s="166"/>
      <c r="AM183" s="166"/>
      <c r="AN183" s="166"/>
      <c r="AO183" s="166"/>
      <c r="AP183" s="166"/>
      <c r="AQ183" s="166"/>
      <c r="AR183" s="166"/>
      <c r="AS183" s="167" t="str">
        <f>IF(AS148="","",AS148)</f>
        <v/>
      </c>
      <c r="AT183" s="168"/>
      <c r="AU183" s="168"/>
      <c r="AV183" s="168"/>
      <c r="AW183" s="168"/>
      <c r="AX183" s="168"/>
      <c r="AY183" s="168"/>
      <c r="AZ183" s="168"/>
      <c r="BA183" s="168"/>
      <c r="BB183" s="168"/>
      <c r="BC183" s="168"/>
      <c r="BD183" s="168"/>
      <c r="BE183" s="168"/>
      <c r="BF183" s="168"/>
      <c r="BG183" s="168"/>
      <c r="BH183" s="168"/>
      <c r="BI183" s="168"/>
      <c r="BJ183" s="168"/>
      <c r="BK183" s="168"/>
      <c r="BL183" s="168"/>
      <c r="BM183" s="168"/>
      <c r="BN183" s="168"/>
      <c r="BO183" s="168"/>
      <c r="BP183" s="168"/>
      <c r="BQ183" s="168"/>
      <c r="BR183" s="164" t="s">
        <v>1023</v>
      </c>
      <c r="BS183" s="164"/>
      <c r="BT183" s="164"/>
      <c r="BU183" s="164"/>
      <c r="BV183" s="164"/>
      <c r="BW183" s="164"/>
      <c r="BX183" s="168" t="str">
        <f>IF(BX148="","",BX148)</f>
        <v/>
      </c>
      <c r="BY183" s="168"/>
      <c r="BZ183" s="168"/>
      <c r="CA183" s="168"/>
      <c r="CB183" s="168"/>
      <c r="CC183" s="168"/>
      <c r="CD183" s="164" t="s">
        <v>950</v>
      </c>
      <c r="CE183" s="164"/>
      <c r="CF183" s="164"/>
      <c r="CG183" s="164"/>
      <c r="CH183" s="164"/>
      <c r="CI183" s="164"/>
      <c r="CJ183" s="100"/>
    </row>
    <row r="184" spans="1:88" s="101" customFormat="1" ht="12.75" x14ac:dyDescent="0.25">
      <c r="A184" s="101" t="s">
        <v>1024</v>
      </c>
      <c r="B184" s="169" t="str">
        <f>IF(B149="","",B149)</f>
        <v/>
      </c>
      <c r="C184" s="170"/>
      <c r="D184" s="170"/>
      <c r="E184" s="170"/>
      <c r="F184" s="170"/>
      <c r="G184" s="170"/>
      <c r="H184" s="170"/>
      <c r="I184" s="170"/>
      <c r="J184" s="170"/>
      <c r="K184" s="170"/>
      <c r="L184" s="170"/>
      <c r="M184" s="170"/>
      <c r="N184" s="170"/>
      <c r="O184" s="170"/>
      <c r="P184" s="170"/>
      <c r="Q184" s="170"/>
      <c r="R184" s="170"/>
      <c r="S184" s="170"/>
      <c r="T184" s="170"/>
      <c r="U184" s="170"/>
      <c r="V184" s="170"/>
      <c r="W184" s="170"/>
      <c r="X184" s="170"/>
      <c r="Y184" s="170"/>
      <c r="Z184" s="170"/>
      <c r="AA184" s="170"/>
      <c r="AB184" s="170"/>
      <c r="AC184" s="170"/>
      <c r="AD184" s="170"/>
      <c r="AE184" s="170"/>
      <c r="AF184" s="170"/>
      <c r="AG184" s="170"/>
      <c r="AH184" s="170"/>
      <c r="AI184" s="170"/>
      <c r="AJ184" s="170"/>
      <c r="AK184" s="170"/>
      <c r="AL184" s="170"/>
      <c r="AM184" s="170"/>
      <c r="AN184" s="170"/>
      <c r="AO184" s="170"/>
      <c r="AP184" s="170"/>
      <c r="AQ184" s="170"/>
      <c r="AR184" s="170"/>
      <c r="AS184" s="170"/>
      <c r="AT184" s="170"/>
      <c r="AU184" s="170"/>
      <c r="AV184" s="170"/>
      <c r="AW184" s="170"/>
      <c r="AX184" s="170"/>
      <c r="AY184" s="170"/>
      <c r="AZ184" s="170"/>
      <c r="BA184" s="170"/>
      <c r="BB184" s="170"/>
      <c r="BC184" s="170"/>
      <c r="BD184" s="170"/>
      <c r="BE184" s="170"/>
      <c r="BF184" s="170"/>
      <c r="BG184" s="170"/>
      <c r="BH184" s="170"/>
      <c r="BI184" s="170"/>
      <c r="BJ184" s="170"/>
      <c r="BK184" s="170"/>
      <c r="BL184" s="170"/>
      <c r="BM184" s="170"/>
      <c r="BN184" s="170"/>
      <c r="BO184" s="170"/>
      <c r="BP184" s="170"/>
      <c r="BQ184" s="170"/>
      <c r="BR184" s="170"/>
      <c r="BS184" s="170"/>
      <c r="BT184" s="170"/>
      <c r="BU184" s="170"/>
      <c r="BV184" s="170"/>
      <c r="BW184" s="170"/>
      <c r="BX184" s="170"/>
      <c r="BY184" s="170"/>
      <c r="BZ184" s="170"/>
      <c r="CA184" s="170"/>
      <c r="CB184" s="170"/>
      <c r="CC184" s="170"/>
      <c r="CD184" s="170"/>
      <c r="CE184" s="170"/>
      <c r="CF184" s="170"/>
      <c r="CG184" s="170"/>
      <c r="CH184" s="170"/>
      <c r="CI184" s="101" t="s">
        <v>1025</v>
      </c>
      <c r="CJ184" s="100"/>
    </row>
    <row r="185" spans="1:88" s="101" customFormat="1" ht="12.75" x14ac:dyDescent="0.25">
      <c r="A185" s="100"/>
      <c r="B185" s="100"/>
      <c r="C185" s="100"/>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c r="AI185" s="100"/>
      <c r="AJ185" s="100"/>
      <c r="AK185" s="100"/>
      <c r="AL185" s="100"/>
      <c r="AM185" s="100"/>
      <c r="AN185" s="100"/>
      <c r="AO185" s="100"/>
      <c r="AP185" s="100"/>
      <c r="AQ185" s="100"/>
      <c r="AR185" s="100"/>
      <c r="AS185" s="100"/>
      <c r="AT185" s="100"/>
      <c r="AU185" s="100"/>
      <c r="AV185" s="100"/>
      <c r="AW185" s="100"/>
      <c r="AX185" s="100"/>
      <c r="AY185" s="100"/>
      <c r="AZ185" s="100"/>
      <c r="BA185" s="100"/>
      <c r="BB185" s="100"/>
      <c r="BC185" s="100"/>
      <c r="BD185" s="100"/>
      <c r="BE185" s="100"/>
      <c r="BF185" s="100"/>
      <c r="BG185" s="100"/>
      <c r="BH185" s="100"/>
      <c r="BI185" s="100"/>
      <c r="BJ185" s="100"/>
      <c r="BK185" s="100"/>
      <c r="BL185" s="100"/>
      <c r="BM185" s="100"/>
      <c r="BN185" s="100"/>
      <c r="BO185" s="100"/>
      <c r="BP185" s="100"/>
      <c r="BQ185" s="100"/>
      <c r="BR185" s="100"/>
      <c r="BS185" s="100"/>
      <c r="BT185" s="100"/>
      <c r="BU185" s="100"/>
      <c r="BV185" s="100"/>
      <c r="BW185" s="100"/>
      <c r="BX185" s="100"/>
      <c r="BY185" s="100"/>
      <c r="BZ185" s="100"/>
      <c r="CA185" s="100"/>
      <c r="CB185" s="100"/>
      <c r="CC185" s="100"/>
      <c r="CD185" s="100"/>
      <c r="CE185" s="100"/>
      <c r="CF185" s="100"/>
      <c r="CG185" s="100"/>
      <c r="CH185" s="100"/>
      <c r="CI185" s="100"/>
      <c r="CJ185" s="100"/>
    </row>
    <row r="186" spans="1:88" s="101" customFormat="1" ht="12.75" x14ac:dyDescent="0.25">
      <c r="A186" s="171" t="s">
        <v>980</v>
      </c>
      <c r="B186" s="171"/>
      <c r="C186" s="171"/>
      <c r="D186" s="171"/>
      <c r="E186" s="171"/>
      <c r="F186" s="171"/>
      <c r="G186" s="171"/>
      <c r="H186" s="171"/>
      <c r="I186" s="171"/>
      <c r="J186" s="171"/>
      <c r="K186" s="171"/>
      <c r="L186" s="171"/>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0"/>
      <c r="AT186" s="171" t="s">
        <v>981</v>
      </c>
      <c r="AU186" s="171"/>
      <c r="AV186" s="171"/>
      <c r="AW186" s="171"/>
      <c r="AX186" s="171"/>
      <c r="AY186" s="171"/>
      <c r="AZ186" s="171"/>
      <c r="BA186" s="171"/>
      <c r="BB186" s="171"/>
      <c r="BC186" s="171"/>
      <c r="BD186" s="171"/>
      <c r="BE186" s="171"/>
      <c r="BF186" s="171"/>
      <c r="BG186" s="171"/>
      <c r="BH186" s="171"/>
      <c r="BI186" s="171"/>
      <c r="BJ186" s="171"/>
      <c r="BK186" s="171"/>
      <c r="BL186" s="100"/>
      <c r="BM186" s="100"/>
      <c r="BN186" s="100"/>
      <c r="BO186" s="100"/>
      <c r="BP186" s="100"/>
      <c r="BQ186" s="100"/>
      <c r="BR186" s="100"/>
      <c r="BS186" s="100"/>
      <c r="BT186" s="100"/>
      <c r="BU186" s="100"/>
      <c r="BV186" s="100"/>
      <c r="BW186" s="100"/>
      <c r="BX186" s="100"/>
      <c r="BY186" s="100"/>
      <c r="BZ186" s="100"/>
      <c r="CA186" s="100"/>
      <c r="CB186" s="100"/>
      <c r="CC186" s="100"/>
      <c r="CD186" s="100"/>
      <c r="CE186" s="100"/>
      <c r="CF186" s="100"/>
      <c r="CG186" s="100"/>
      <c r="CH186" s="100"/>
      <c r="CI186" s="100"/>
      <c r="CJ186" s="100"/>
    </row>
    <row r="187" spans="1:88" s="101" customFormat="1" ht="12.75" x14ac:dyDescent="0.25">
      <c r="A187" s="163"/>
      <c r="B187" s="163"/>
      <c r="C187" s="163"/>
      <c r="D187" s="163"/>
      <c r="E187" s="163"/>
      <c r="F187" s="163"/>
      <c r="G187" s="163"/>
      <c r="H187" s="163"/>
      <c r="I187" s="163"/>
      <c r="J187" s="163"/>
      <c r="K187" s="163"/>
      <c r="L187" s="163"/>
      <c r="M187" s="163"/>
      <c r="N187" s="163"/>
      <c r="O187" s="163"/>
      <c r="P187" s="163"/>
      <c r="Q187" s="163"/>
      <c r="R187" s="163"/>
      <c r="S187" s="163"/>
      <c r="T187" s="163"/>
      <c r="U187" s="163"/>
      <c r="V187" s="163"/>
      <c r="W187" s="100" t="s">
        <v>993</v>
      </c>
      <c r="X187" s="163"/>
      <c r="Y187" s="163"/>
      <c r="Z187" s="163"/>
      <c r="AA187" s="163"/>
      <c r="AB187" s="163"/>
      <c r="AC187" s="163"/>
      <c r="AD187" s="163"/>
      <c r="AE187" s="163"/>
      <c r="AF187" s="163"/>
      <c r="AG187" s="163"/>
      <c r="AH187" s="163"/>
      <c r="AI187" s="163"/>
      <c r="AJ187" s="163"/>
      <c r="AK187" s="163"/>
      <c r="AL187" s="163"/>
      <c r="AM187" s="163"/>
      <c r="AN187" s="163"/>
      <c r="AO187" s="100" t="s">
        <v>993</v>
      </c>
      <c r="AP187" s="100"/>
      <c r="AQ187" s="100"/>
      <c r="AR187" s="100"/>
      <c r="AS187" s="100"/>
      <c r="AT187" s="163"/>
      <c r="AU187" s="163"/>
      <c r="AV187" s="163"/>
      <c r="AW187" s="163"/>
      <c r="AX187" s="163"/>
      <c r="AY187" s="163"/>
      <c r="AZ187" s="163"/>
      <c r="BA187" s="163"/>
      <c r="BB187" s="163"/>
      <c r="BC187" s="163"/>
      <c r="BD187" s="163"/>
      <c r="BE187" s="163"/>
      <c r="BF187" s="163"/>
      <c r="BG187" s="163"/>
      <c r="BH187" s="163"/>
      <c r="BI187" s="163"/>
      <c r="BJ187" s="163"/>
      <c r="BK187" s="163"/>
      <c r="BL187" s="100" t="s">
        <v>993</v>
      </c>
      <c r="BM187" s="163" t="str">
        <f>IF(BM152="","",BM152)</f>
        <v/>
      </c>
      <c r="BN187" s="163"/>
      <c r="BO187" s="163"/>
      <c r="BP187" s="163"/>
      <c r="BQ187" s="163"/>
      <c r="BR187" s="163"/>
      <c r="BS187" s="163"/>
      <c r="BT187" s="163"/>
      <c r="BU187" s="163"/>
      <c r="BV187" s="163"/>
      <c r="BW187" s="163"/>
      <c r="BX187" s="163"/>
      <c r="BY187" s="163"/>
      <c r="BZ187" s="163"/>
      <c r="CA187" s="163"/>
      <c r="CB187" s="163"/>
      <c r="CC187" s="163"/>
      <c r="CD187" s="163"/>
      <c r="CE187" s="163"/>
      <c r="CF187" s="163"/>
      <c r="CG187" s="163"/>
      <c r="CH187" s="163"/>
      <c r="CI187" s="100" t="s">
        <v>993</v>
      </c>
      <c r="CJ187" s="100"/>
    </row>
    <row r="188" spans="1:88" s="101" customFormat="1" ht="12.75" customHeight="1" x14ac:dyDescent="0.25">
      <c r="A188" s="164" t="s">
        <v>1026</v>
      </c>
      <c r="B188" s="164"/>
      <c r="C188" s="164"/>
      <c r="D188" s="164"/>
      <c r="E188" s="164"/>
      <c r="F188" s="164"/>
      <c r="G188" s="164"/>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c r="AG188" s="100"/>
      <c r="AH188" s="100"/>
      <c r="AI188" s="100"/>
      <c r="AJ188" s="100"/>
      <c r="AK188" s="100"/>
      <c r="AL188" s="100"/>
      <c r="AM188" s="100"/>
      <c r="AN188" s="100"/>
      <c r="AO188" s="100"/>
      <c r="AP188" s="100"/>
      <c r="AQ188" s="100"/>
      <c r="AR188" s="100"/>
      <c r="AS188" s="100"/>
      <c r="AT188" s="164" t="s">
        <v>1026</v>
      </c>
      <c r="AU188" s="164"/>
      <c r="AV188" s="164"/>
      <c r="AW188" s="164"/>
      <c r="AX188" s="164"/>
      <c r="AY188" s="164"/>
      <c r="AZ188" s="164"/>
      <c r="BA188" s="100"/>
      <c r="BB188" s="100"/>
      <c r="BC188" s="100"/>
      <c r="BD188" s="100"/>
      <c r="BE188" s="100"/>
      <c r="BF188" s="100"/>
      <c r="BG188" s="100"/>
      <c r="BH188" s="100"/>
      <c r="BI188" s="100"/>
      <c r="BJ188" s="100"/>
      <c r="BK188" s="100"/>
      <c r="BL188" s="100"/>
      <c r="BM188" s="100"/>
      <c r="BN188" s="100"/>
      <c r="BO188" s="100"/>
      <c r="BP188" s="100"/>
      <c r="BQ188" s="100"/>
      <c r="BR188" s="100"/>
      <c r="BS188" s="100"/>
      <c r="BT188" s="100"/>
      <c r="BU188" s="100"/>
      <c r="BV188" s="100"/>
      <c r="BW188" s="100"/>
      <c r="BX188" s="100"/>
      <c r="BY188" s="100"/>
      <c r="BZ188" s="100"/>
      <c r="CA188" s="100"/>
      <c r="CB188" s="100"/>
      <c r="CC188" s="100"/>
      <c r="CD188" s="100"/>
      <c r="CE188" s="100"/>
      <c r="CF188" s="100"/>
      <c r="CG188" s="100"/>
      <c r="CH188" s="100"/>
      <c r="CI188" s="100"/>
      <c r="CJ188" s="100"/>
    </row>
    <row r="189" spans="1:88" s="101" customFormat="1" ht="12.75" x14ac:dyDescent="0.25">
      <c r="A189" s="100"/>
      <c r="B189" s="100"/>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0"/>
      <c r="AV189" s="100"/>
      <c r="AW189" s="100"/>
      <c r="AX189" s="100"/>
      <c r="AY189" s="100"/>
      <c r="AZ189" s="100"/>
      <c r="BA189" s="100"/>
      <c r="BB189" s="100"/>
      <c r="BC189" s="100"/>
      <c r="BD189" s="100"/>
      <c r="BE189" s="100"/>
      <c r="BF189" s="100"/>
      <c r="BG189" s="100"/>
      <c r="BH189" s="100"/>
      <c r="BI189" s="100"/>
      <c r="BJ189" s="100"/>
      <c r="BK189" s="100"/>
      <c r="BL189" s="100"/>
      <c r="BM189" s="100"/>
      <c r="BN189" s="100"/>
      <c r="BO189" s="100"/>
      <c r="BP189" s="100"/>
      <c r="BQ189" s="100"/>
      <c r="BR189" s="100"/>
      <c r="BS189" s="100"/>
      <c r="BT189" s="100"/>
      <c r="BU189" s="100"/>
      <c r="BV189" s="100"/>
      <c r="BW189" s="100"/>
      <c r="BX189" s="100"/>
      <c r="BY189" s="100"/>
      <c r="BZ189" s="100"/>
      <c r="CA189" s="100"/>
      <c r="CB189" s="100"/>
      <c r="CC189" s="100"/>
      <c r="CD189" s="100"/>
      <c r="CE189" s="100"/>
      <c r="CF189" s="100"/>
      <c r="CG189" s="100"/>
      <c r="CH189" s="100"/>
      <c r="CI189" s="100"/>
      <c r="CJ189" s="100"/>
    </row>
    <row r="190" spans="1:88" s="101" customFormat="1" ht="12.75" x14ac:dyDescent="0.25">
      <c r="A190" s="100"/>
      <c r="B190" s="100"/>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c r="AL190" s="100"/>
      <c r="AM190" s="100"/>
      <c r="AN190" s="100"/>
      <c r="AO190" s="100"/>
      <c r="AP190" s="100"/>
      <c r="AQ190" s="100"/>
      <c r="AR190" s="100"/>
      <c r="AS190" s="100"/>
      <c r="AT190" s="100"/>
      <c r="AU190" s="100"/>
      <c r="AV190" s="100"/>
      <c r="AW190" s="100"/>
      <c r="AX190" s="100"/>
      <c r="AY190" s="100"/>
      <c r="AZ190" s="100"/>
      <c r="BA190" s="100"/>
      <c r="BB190" s="100"/>
      <c r="BC190" s="100"/>
      <c r="BD190" s="100"/>
      <c r="BE190" s="100"/>
      <c r="BF190" s="100"/>
      <c r="BG190" s="100"/>
      <c r="BH190" s="100"/>
      <c r="BI190" s="100"/>
      <c r="BJ190" s="100"/>
      <c r="BK190" s="100"/>
      <c r="BL190" s="100"/>
      <c r="BM190" s="100"/>
      <c r="BN190" s="100"/>
      <c r="BO190" s="100"/>
      <c r="BP190" s="100"/>
      <c r="BQ190" s="100"/>
      <c r="BR190" s="100"/>
      <c r="BS190" s="100"/>
      <c r="BT190" s="100"/>
      <c r="BU190" s="100"/>
      <c r="BV190" s="100"/>
      <c r="BW190" s="100"/>
      <c r="BX190" s="100"/>
      <c r="BY190" s="100"/>
      <c r="BZ190" s="100"/>
      <c r="CA190" s="100"/>
      <c r="CB190" s="100"/>
      <c r="CC190" s="100"/>
      <c r="CD190" s="100"/>
      <c r="CE190" s="100"/>
      <c r="CF190" s="100"/>
      <c r="CG190" s="100"/>
      <c r="CH190" s="100"/>
      <c r="CI190" s="100"/>
      <c r="CJ190" s="100"/>
    </row>
    <row r="191" spans="1:88" s="101" customFormat="1" ht="12.75" x14ac:dyDescent="0.25">
      <c r="A191" s="100"/>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100"/>
      <c r="AL191" s="100"/>
      <c r="AM191" s="100"/>
      <c r="AN191" s="100"/>
      <c r="AO191" s="100"/>
      <c r="AP191" s="100"/>
      <c r="AQ191" s="100"/>
      <c r="AR191" s="100"/>
      <c r="AS191" s="100"/>
      <c r="AT191" s="100"/>
      <c r="AU191" s="100"/>
      <c r="AV191" s="100"/>
      <c r="AW191" s="100"/>
      <c r="AX191" s="100"/>
      <c r="AY191" s="100"/>
      <c r="AZ191" s="100"/>
      <c r="BA191" s="100"/>
      <c r="BB191" s="100"/>
      <c r="BC191" s="100"/>
      <c r="BD191" s="100"/>
      <c r="BE191" s="100"/>
      <c r="BF191" s="100"/>
      <c r="BG191" s="100"/>
      <c r="BH191" s="100"/>
      <c r="BI191" s="100"/>
      <c r="BJ191" s="100"/>
      <c r="BK191" s="100"/>
      <c r="BL191" s="100"/>
      <c r="BM191" s="100"/>
      <c r="BN191" s="100"/>
      <c r="BO191" s="100"/>
      <c r="BP191" s="100"/>
      <c r="BQ191" s="100"/>
      <c r="BR191" s="100"/>
      <c r="BS191" s="100"/>
      <c r="BT191" s="100"/>
      <c r="BU191" s="100"/>
      <c r="BV191" s="100"/>
      <c r="BW191" s="100"/>
      <c r="BX191" s="100"/>
      <c r="BY191" s="100"/>
      <c r="BZ191" s="100"/>
      <c r="CA191" s="100"/>
      <c r="CB191" s="100"/>
      <c r="CC191" s="100"/>
      <c r="CD191" s="100"/>
      <c r="CE191" s="100"/>
      <c r="CF191" s="100"/>
      <c r="CG191" s="100"/>
      <c r="CH191" s="100"/>
      <c r="CI191" s="100"/>
      <c r="CJ191" s="100"/>
    </row>
    <row r="192" spans="1:88" s="101" customFormat="1" ht="12.75" x14ac:dyDescent="0.25">
      <c r="A192" s="100"/>
      <c r="B192" s="100"/>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c r="AI192" s="100"/>
      <c r="AJ192" s="100"/>
      <c r="AK192" s="100"/>
      <c r="AL192" s="100"/>
      <c r="AM192" s="100"/>
      <c r="AN192" s="100"/>
      <c r="AO192" s="100"/>
      <c r="AP192" s="100"/>
      <c r="AQ192" s="100"/>
      <c r="AR192" s="100"/>
      <c r="AS192" s="100"/>
      <c r="AT192" s="100"/>
      <c r="AU192" s="100"/>
      <c r="AV192" s="100"/>
      <c r="AW192" s="100"/>
      <c r="AX192" s="100"/>
      <c r="AY192" s="100"/>
      <c r="AZ192" s="100"/>
      <c r="BA192" s="100"/>
      <c r="BB192" s="100"/>
      <c r="BC192" s="100"/>
      <c r="BD192" s="100"/>
      <c r="BE192" s="100"/>
      <c r="BF192" s="100"/>
      <c r="BG192" s="100"/>
      <c r="BH192" s="100"/>
      <c r="BI192" s="100"/>
      <c r="BJ192" s="100"/>
      <c r="BK192" s="100"/>
      <c r="BL192" s="100"/>
      <c r="BM192" s="100"/>
      <c r="BN192" s="100"/>
      <c r="BO192" s="100"/>
      <c r="BP192" s="100"/>
      <c r="BQ192" s="100"/>
      <c r="BR192" s="100"/>
      <c r="BS192" s="100"/>
      <c r="BT192" s="100"/>
      <c r="BU192" s="100"/>
      <c r="BV192" s="100"/>
      <c r="BW192" s="100"/>
      <c r="BX192" s="100"/>
      <c r="BY192" s="100"/>
      <c r="BZ192" s="100"/>
      <c r="CA192" s="100"/>
      <c r="CB192" s="100"/>
      <c r="CC192" s="100"/>
      <c r="CD192" s="100"/>
      <c r="CE192" s="100"/>
      <c r="CF192" s="100"/>
      <c r="CG192" s="100"/>
      <c r="CH192" s="100"/>
      <c r="CI192" s="100"/>
      <c r="CJ192" s="100"/>
    </row>
    <row r="193" spans="1:88" s="101" customFormat="1" ht="12.75" x14ac:dyDescent="0.25">
      <c r="A193" s="100"/>
      <c r="B193" s="100"/>
      <c r="C193" s="10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100"/>
      <c r="AL193" s="100"/>
      <c r="AM193" s="100"/>
      <c r="AN193" s="100"/>
      <c r="AO193" s="100"/>
      <c r="AP193" s="100"/>
      <c r="AQ193" s="100"/>
      <c r="AR193" s="100"/>
      <c r="AS193" s="100"/>
      <c r="AT193" s="100"/>
      <c r="AU193" s="100"/>
      <c r="AV193" s="100"/>
      <c r="AW193" s="100"/>
      <c r="AX193" s="100"/>
      <c r="AY193" s="100"/>
      <c r="AZ193" s="100"/>
      <c r="BA193" s="100"/>
      <c r="BB193" s="100"/>
      <c r="BC193" s="100"/>
      <c r="BD193" s="100"/>
      <c r="BE193" s="100"/>
      <c r="BF193" s="100"/>
      <c r="BG193" s="100"/>
      <c r="BH193" s="100"/>
      <c r="BI193" s="100"/>
      <c r="BJ193" s="100"/>
      <c r="BK193" s="100"/>
      <c r="BL193" s="100"/>
      <c r="BM193" s="100"/>
      <c r="BN193" s="100"/>
      <c r="BO193" s="100"/>
      <c r="BP193" s="100"/>
      <c r="BQ193" s="100"/>
      <c r="BR193" s="100"/>
      <c r="BS193" s="100"/>
      <c r="BT193" s="100"/>
      <c r="BU193" s="100"/>
      <c r="BV193" s="100"/>
      <c r="BW193" s="100"/>
      <c r="BX193" s="100"/>
      <c r="BY193" s="100"/>
      <c r="BZ193" s="100"/>
      <c r="CA193" s="100"/>
      <c r="CB193" s="100"/>
      <c r="CC193" s="100"/>
      <c r="CD193" s="100"/>
      <c r="CE193" s="100"/>
      <c r="CF193" s="100"/>
      <c r="CG193" s="100"/>
      <c r="CH193" s="100"/>
      <c r="CI193" s="100"/>
      <c r="CJ193" s="100"/>
    </row>
    <row r="194" spans="1:88" s="101" customFormat="1" ht="12.75" x14ac:dyDescent="0.25">
      <c r="A194" s="100"/>
      <c r="B194" s="100"/>
      <c r="C194" s="100"/>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0"/>
      <c r="AI194" s="100"/>
      <c r="AJ194" s="100"/>
      <c r="AK194" s="100"/>
      <c r="AL194" s="100"/>
      <c r="AM194" s="100"/>
      <c r="AN194" s="100"/>
      <c r="AO194" s="100"/>
      <c r="AP194" s="100"/>
      <c r="AQ194" s="100"/>
      <c r="AR194" s="100"/>
      <c r="AS194" s="100"/>
      <c r="AT194" s="100"/>
      <c r="AU194" s="100"/>
      <c r="AV194" s="100"/>
      <c r="AW194" s="100"/>
      <c r="AX194" s="100"/>
      <c r="AY194" s="100"/>
      <c r="AZ194" s="100"/>
      <c r="BA194" s="100"/>
      <c r="BB194" s="100"/>
      <c r="BC194" s="100"/>
      <c r="BD194" s="100"/>
      <c r="BE194" s="100"/>
      <c r="BF194" s="100"/>
      <c r="BG194" s="100"/>
      <c r="BH194" s="100"/>
      <c r="BI194" s="100"/>
      <c r="BJ194" s="100"/>
      <c r="BK194" s="100"/>
      <c r="BL194" s="100"/>
      <c r="BM194" s="100"/>
      <c r="BN194" s="100"/>
      <c r="BO194" s="100"/>
      <c r="BP194" s="100"/>
      <c r="BQ194" s="100"/>
      <c r="BR194" s="100"/>
      <c r="BS194" s="100"/>
      <c r="BT194" s="100"/>
      <c r="BU194" s="100"/>
      <c r="BV194" s="100"/>
      <c r="BW194" s="100"/>
      <c r="BX194" s="100"/>
      <c r="BY194" s="100"/>
      <c r="BZ194" s="100"/>
      <c r="CA194" s="100"/>
      <c r="CB194" s="100"/>
      <c r="CC194" s="100"/>
      <c r="CD194" s="100"/>
      <c r="CE194" s="100"/>
      <c r="CF194" s="100"/>
      <c r="CG194" s="100"/>
      <c r="CH194" s="100"/>
      <c r="CI194" s="100"/>
      <c r="CJ194" s="100"/>
    </row>
    <row r="195" spans="1:88" s="101" customFormat="1" ht="12.75" x14ac:dyDescent="0.25">
      <c r="A195" s="100"/>
      <c r="B195" s="100"/>
      <c r="C195" s="100"/>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100"/>
      <c r="AL195" s="100"/>
      <c r="AM195" s="100"/>
      <c r="AN195" s="100"/>
      <c r="AO195" s="100"/>
      <c r="AP195" s="100"/>
      <c r="AQ195" s="100"/>
      <c r="AR195" s="100"/>
      <c r="AS195" s="100"/>
      <c r="AT195" s="100"/>
      <c r="AU195" s="100"/>
      <c r="AV195" s="100"/>
      <c r="AW195" s="100"/>
      <c r="AX195" s="100"/>
      <c r="AY195" s="100"/>
      <c r="AZ195" s="100"/>
      <c r="BA195" s="100"/>
      <c r="BB195" s="100"/>
      <c r="BC195" s="100"/>
      <c r="BD195" s="100"/>
      <c r="BE195" s="100"/>
      <c r="BF195" s="100"/>
      <c r="BG195" s="100"/>
      <c r="BH195" s="100"/>
      <c r="BI195" s="100"/>
      <c r="BJ195" s="100"/>
      <c r="BK195" s="100"/>
      <c r="BL195" s="100"/>
      <c r="BM195" s="100"/>
      <c r="BN195" s="100"/>
      <c r="BO195" s="100"/>
      <c r="BP195" s="100"/>
      <c r="BQ195" s="100"/>
      <c r="BR195" s="100"/>
      <c r="BS195" s="100"/>
      <c r="BT195" s="100"/>
      <c r="BU195" s="100"/>
      <c r="BV195" s="100"/>
      <c r="BW195" s="100"/>
      <c r="BX195" s="100"/>
      <c r="BY195" s="100"/>
      <c r="BZ195" s="100"/>
      <c r="CA195" s="100"/>
      <c r="CB195" s="100"/>
      <c r="CC195" s="100"/>
      <c r="CD195" s="100"/>
      <c r="CE195" s="100"/>
      <c r="CF195" s="100"/>
      <c r="CG195" s="100"/>
      <c r="CH195" s="100"/>
      <c r="CI195" s="100"/>
      <c r="CJ195" s="100"/>
    </row>
    <row r="196" spans="1:88" s="101" customFormat="1" ht="12.75" x14ac:dyDescent="0.25">
      <c r="A196" s="100"/>
      <c r="B196" s="100"/>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c r="AG196" s="100"/>
      <c r="AH196" s="100"/>
      <c r="AI196" s="100"/>
      <c r="AJ196" s="100"/>
      <c r="AK196" s="100"/>
      <c r="AL196" s="100"/>
      <c r="AM196" s="100"/>
      <c r="AN196" s="100"/>
      <c r="AO196" s="100"/>
      <c r="AP196" s="100"/>
      <c r="AQ196" s="100"/>
      <c r="AR196" s="100"/>
      <c r="AS196" s="100"/>
      <c r="AT196" s="100"/>
      <c r="AU196" s="100"/>
      <c r="AV196" s="100"/>
      <c r="AW196" s="100"/>
      <c r="AX196" s="100"/>
      <c r="AY196" s="100"/>
      <c r="AZ196" s="100"/>
      <c r="BA196" s="100"/>
      <c r="BB196" s="100"/>
      <c r="BC196" s="100"/>
      <c r="BD196" s="100"/>
      <c r="BE196" s="100"/>
      <c r="BF196" s="100"/>
      <c r="BG196" s="100"/>
      <c r="BH196" s="100"/>
      <c r="BI196" s="100"/>
      <c r="BJ196" s="100"/>
      <c r="BK196" s="100"/>
      <c r="BL196" s="100"/>
      <c r="BM196" s="100"/>
      <c r="BN196" s="100"/>
      <c r="BO196" s="100"/>
      <c r="BP196" s="100"/>
      <c r="BQ196" s="100"/>
      <c r="BR196" s="100"/>
      <c r="BS196" s="100"/>
      <c r="BT196" s="100"/>
      <c r="BU196" s="100"/>
      <c r="BV196" s="100"/>
      <c r="BW196" s="100"/>
      <c r="BX196" s="100"/>
      <c r="BY196" s="100"/>
      <c r="BZ196" s="100"/>
      <c r="CA196" s="100"/>
      <c r="CB196" s="100"/>
      <c r="CC196" s="100"/>
      <c r="CD196" s="100"/>
      <c r="CE196" s="100"/>
      <c r="CF196" s="100"/>
      <c r="CG196" s="100"/>
      <c r="CH196" s="100"/>
      <c r="CI196" s="100"/>
      <c r="CJ196" s="100"/>
    </row>
    <row r="197" spans="1:88" s="101" customFormat="1" ht="12.75" x14ac:dyDescent="0.25">
      <c r="A197" s="100"/>
      <c r="B197" s="100"/>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c r="AA197" s="100"/>
      <c r="AB197" s="100"/>
      <c r="AC197" s="100"/>
      <c r="AD197" s="100"/>
      <c r="AE197" s="100"/>
      <c r="AF197" s="100"/>
      <c r="AG197" s="100"/>
      <c r="AH197" s="100"/>
      <c r="AI197" s="100"/>
      <c r="AJ197" s="100"/>
      <c r="AK197" s="100"/>
      <c r="AL197" s="100"/>
      <c r="AM197" s="100"/>
      <c r="AN197" s="100"/>
      <c r="AO197" s="100"/>
      <c r="AP197" s="100"/>
      <c r="AQ197" s="100"/>
      <c r="AR197" s="100"/>
      <c r="AS197" s="100"/>
      <c r="AT197" s="100"/>
      <c r="AU197" s="100"/>
      <c r="AV197" s="100"/>
      <c r="AW197" s="100"/>
      <c r="AX197" s="100"/>
      <c r="AY197" s="100"/>
      <c r="AZ197" s="100"/>
      <c r="BA197" s="100"/>
      <c r="BB197" s="100"/>
      <c r="BC197" s="100"/>
      <c r="BD197" s="100"/>
      <c r="BE197" s="100"/>
      <c r="BF197" s="100"/>
      <c r="BG197" s="100"/>
      <c r="BH197" s="100"/>
      <c r="BI197" s="100"/>
      <c r="BJ197" s="100"/>
      <c r="BK197" s="100"/>
      <c r="BL197" s="100"/>
      <c r="BM197" s="100"/>
      <c r="BN197" s="100"/>
      <c r="BO197" s="100"/>
      <c r="BP197" s="100"/>
      <c r="BQ197" s="100"/>
      <c r="BR197" s="100"/>
      <c r="BS197" s="100"/>
      <c r="BT197" s="100"/>
      <c r="BU197" s="100"/>
      <c r="BV197" s="100"/>
      <c r="BW197" s="100"/>
      <c r="BX197" s="100"/>
      <c r="BY197" s="100"/>
      <c r="BZ197" s="100"/>
      <c r="CA197" s="100"/>
      <c r="CB197" s="100"/>
      <c r="CC197" s="100"/>
      <c r="CD197" s="100"/>
      <c r="CE197" s="100"/>
      <c r="CF197" s="100"/>
      <c r="CG197" s="100"/>
      <c r="CH197" s="100"/>
      <c r="CI197" s="100"/>
      <c r="CJ197" s="100"/>
    </row>
    <row r="198" spans="1:88" s="101" customFormat="1" ht="12.75" x14ac:dyDescent="0.25">
      <c r="A198" s="100"/>
      <c r="B198" s="100"/>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c r="AG198" s="100"/>
      <c r="AH198" s="100"/>
      <c r="AI198" s="100"/>
      <c r="AJ198" s="100"/>
      <c r="AK198" s="100"/>
      <c r="AL198" s="100"/>
      <c r="AM198" s="100"/>
      <c r="AN198" s="100"/>
      <c r="AO198" s="100"/>
      <c r="AP198" s="100"/>
      <c r="AQ198" s="100"/>
      <c r="AR198" s="100"/>
      <c r="AS198" s="100"/>
      <c r="AT198" s="100"/>
      <c r="AU198" s="100"/>
      <c r="AV198" s="100"/>
      <c r="AW198" s="100"/>
      <c r="AX198" s="100"/>
      <c r="AY198" s="100"/>
      <c r="AZ198" s="100"/>
      <c r="BA198" s="100"/>
      <c r="BB198" s="100"/>
      <c r="BC198" s="100"/>
      <c r="BD198" s="100"/>
      <c r="BE198" s="100"/>
      <c r="BF198" s="100"/>
      <c r="BG198" s="100"/>
      <c r="BH198" s="100"/>
      <c r="BI198" s="100"/>
      <c r="BJ198" s="100"/>
      <c r="BK198" s="100"/>
      <c r="BL198" s="100"/>
      <c r="BM198" s="100"/>
      <c r="BN198" s="100"/>
      <c r="BO198" s="100"/>
      <c r="BP198" s="100"/>
      <c r="BQ198" s="100"/>
      <c r="BR198" s="100"/>
      <c r="BS198" s="100"/>
      <c r="BT198" s="100"/>
      <c r="BU198" s="100"/>
      <c r="BV198" s="100"/>
      <c r="BW198" s="100"/>
      <c r="BX198" s="100"/>
      <c r="BY198" s="100"/>
      <c r="BZ198" s="100"/>
      <c r="CA198" s="100"/>
      <c r="CB198" s="100"/>
      <c r="CC198" s="100"/>
      <c r="CD198" s="100"/>
      <c r="CE198" s="100"/>
      <c r="CF198" s="100"/>
      <c r="CG198" s="100"/>
      <c r="CH198" s="100"/>
      <c r="CI198" s="100"/>
      <c r="CJ198" s="100"/>
    </row>
    <row r="199" spans="1:88" s="101" customFormat="1" ht="12.75" x14ac:dyDescent="0.25">
      <c r="A199" s="100"/>
      <c r="B199" s="100"/>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0"/>
      <c r="AI199" s="100"/>
      <c r="AJ199" s="100"/>
      <c r="AK199" s="100"/>
      <c r="AL199" s="100"/>
      <c r="AM199" s="100"/>
      <c r="AN199" s="100"/>
      <c r="AO199" s="100"/>
      <c r="AP199" s="100"/>
      <c r="AQ199" s="100"/>
      <c r="AR199" s="100"/>
      <c r="AS199" s="100"/>
      <c r="AT199" s="100"/>
      <c r="AU199" s="100"/>
      <c r="AV199" s="100"/>
      <c r="AW199" s="100"/>
      <c r="AX199" s="100"/>
      <c r="AY199" s="100"/>
      <c r="AZ199" s="100"/>
      <c r="BA199" s="100"/>
      <c r="BB199" s="100"/>
      <c r="BC199" s="100"/>
      <c r="BD199" s="100"/>
      <c r="BE199" s="100"/>
      <c r="BF199" s="100"/>
      <c r="BG199" s="100"/>
      <c r="BH199" s="100"/>
      <c r="BI199" s="100"/>
      <c r="BJ199" s="100"/>
      <c r="BK199" s="100"/>
      <c r="BL199" s="100"/>
      <c r="BM199" s="100"/>
      <c r="BN199" s="100"/>
      <c r="BO199" s="100"/>
      <c r="BP199" s="100"/>
      <c r="BQ199" s="100"/>
      <c r="BR199" s="100"/>
      <c r="BS199" s="100"/>
      <c r="BT199" s="100"/>
      <c r="BU199" s="100"/>
      <c r="BV199" s="100"/>
      <c r="BW199" s="100"/>
      <c r="BX199" s="100"/>
      <c r="BY199" s="100"/>
      <c r="BZ199" s="100"/>
      <c r="CA199" s="100"/>
      <c r="CB199" s="100"/>
      <c r="CC199" s="100"/>
      <c r="CD199" s="100"/>
      <c r="CE199" s="100"/>
      <c r="CF199" s="100"/>
      <c r="CG199" s="100"/>
      <c r="CH199" s="100"/>
      <c r="CI199" s="100"/>
      <c r="CJ199" s="100"/>
    </row>
    <row r="200" spans="1:88" s="101" customFormat="1" ht="12.75" x14ac:dyDescent="0.25">
      <c r="A200" s="100"/>
      <c r="B200" s="100"/>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c r="AG200" s="100"/>
      <c r="AH200" s="100"/>
      <c r="AI200" s="100"/>
      <c r="AJ200" s="100"/>
      <c r="AK200" s="100"/>
      <c r="AL200" s="100"/>
      <c r="AM200" s="100"/>
      <c r="AN200" s="100"/>
      <c r="AO200" s="100"/>
      <c r="AP200" s="100"/>
      <c r="AQ200" s="100"/>
      <c r="AR200" s="100"/>
      <c r="AS200" s="100"/>
      <c r="AT200" s="100"/>
      <c r="AU200" s="100"/>
      <c r="AV200" s="100"/>
      <c r="AW200" s="100"/>
      <c r="AX200" s="100"/>
      <c r="AY200" s="100"/>
      <c r="AZ200" s="100"/>
      <c r="BA200" s="100"/>
      <c r="BB200" s="100"/>
      <c r="BC200" s="100"/>
      <c r="BD200" s="100"/>
      <c r="BE200" s="100"/>
      <c r="BF200" s="100"/>
      <c r="BG200" s="100"/>
      <c r="BH200" s="100"/>
      <c r="BI200" s="100"/>
      <c r="BJ200" s="100"/>
      <c r="BK200" s="100"/>
      <c r="BL200" s="100"/>
      <c r="BM200" s="100"/>
      <c r="BN200" s="100"/>
      <c r="BO200" s="100"/>
      <c r="BP200" s="100"/>
      <c r="BQ200" s="100"/>
      <c r="BR200" s="100"/>
      <c r="BS200" s="100"/>
      <c r="BT200" s="100"/>
      <c r="BU200" s="100"/>
      <c r="BV200" s="100"/>
      <c r="BW200" s="100"/>
      <c r="BX200" s="100"/>
      <c r="BY200" s="100"/>
      <c r="BZ200" s="100"/>
      <c r="CA200" s="100"/>
      <c r="CB200" s="100"/>
      <c r="CC200" s="100"/>
      <c r="CD200" s="100"/>
      <c r="CE200" s="100"/>
      <c r="CF200" s="100"/>
      <c r="CG200" s="100"/>
      <c r="CH200" s="100"/>
      <c r="CI200" s="100"/>
      <c r="CJ200" s="100"/>
    </row>
    <row r="201" spans="1:88" s="101" customFormat="1" ht="12.75" x14ac:dyDescent="0.25">
      <c r="A201" s="100"/>
      <c r="B201" s="100"/>
      <c r="C201" s="100"/>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100"/>
      <c r="AL201" s="100"/>
      <c r="AM201" s="100"/>
      <c r="AN201" s="100"/>
      <c r="AO201" s="100"/>
      <c r="AP201" s="100"/>
      <c r="AQ201" s="100"/>
      <c r="AR201" s="100"/>
      <c r="AS201" s="100"/>
      <c r="AT201" s="100"/>
      <c r="AU201" s="100"/>
      <c r="AV201" s="100"/>
      <c r="AW201" s="100"/>
      <c r="AX201" s="100"/>
      <c r="AY201" s="100"/>
      <c r="AZ201" s="100"/>
      <c r="BA201" s="100"/>
      <c r="BB201" s="100"/>
      <c r="BC201" s="100"/>
      <c r="BD201" s="100"/>
      <c r="BE201" s="100"/>
      <c r="BF201" s="100"/>
      <c r="BG201" s="100"/>
      <c r="BH201" s="100"/>
      <c r="BI201" s="100"/>
      <c r="BJ201" s="100"/>
      <c r="BK201" s="100"/>
      <c r="BL201" s="100"/>
      <c r="BM201" s="100"/>
      <c r="BN201" s="100"/>
      <c r="BO201" s="100"/>
      <c r="BP201" s="100"/>
      <c r="BQ201" s="100"/>
      <c r="BR201" s="100"/>
      <c r="BS201" s="100"/>
      <c r="BT201" s="100"/>
      <c r="BU201" s="100"/>
      <c r="BV201" s="100"/>
      <c r="BW201" s="100"/>
      <c r="BX201" s="100"/>
      <c r="BY201" s="100"/>
      <c r="BZ201" s="100"/>
      <c r="CA201" s="100"/>
      <c r="CB201" s="100"/>
      <c r="CC201" s="100"/>
      <c r="CD201" s="100"/>
      <c r="CE201" s="100"/>
      <c r="CF201" s="100"/>
      <c r="CG201" s="100"/>
      <c r="CH201" s="100"/>
      <c r="CI201" s="100"/>
      <c r="CJ201" s="100"/>
    </row>
    <row r="202" spans="1:88" s="101" customFormat="1" ht="12.75" x14ac:dyDescent="0.25">
      <c r="A202" s="100"/>
      <c r="B202" s="100"/>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c r="AG202" s="100"/>
      <c r="AH202" s="100"/>
      <c r="AI202" s="100"/>
      <c r="AJ202" s="100"/>
      <c r="AK202" s="100"/>
      <c r="AL202" s="100"/>
      <c r="AM202" s="100"/>
      <c r="AN202" s="100"/>
      <c r="AO202" s="100"/>
      <c r="AP202" s="100"/>
      <c r="AQ202" s="100"/>
      <c r="AR202" s="100"/>
      <c r="AS202" s="100"/>
      <c r="AT202" s="100"/>
      <c r="AU202" s="100"/>
      <c r="AV202" s="100"/>
      <c r="AW202" s="100"/>
      <c r="AX202" s="100"/>
      <c r="AY202" s="100"/>
      <c r="AZ202" s="100"/>
      <c r="BA202" s="100"/>
      <c r="BB202" s="100"/>
      <c r="BC202" s="100"/>
      <c r="BD202" s="100"/>
      <c r="BE202" s="100"/>
      <c r="BF202" s="100"/>
      <c r="BG202" s="100"/>
      <c r="BH202" s="100"/>
      <c r="BI202" s="100"/>
      <c r="BJ202" s="100"/>
      <c r="BK202" s="100"/>
      <c r="BL202" s="100"/>
      <c r="BM202" s="100"/>
      <c r="BN202" s="100"/>
      <c r="BO202" s="100"/>
      <c r="BP202" s="100"/>
      <c r="BQ202" s="100"/>
      <c r="BR202" s="100"/>
      <c r="BS202" s="100"/>
      <c r="BT202" s="100"/>
      <c r="BU202" s="100"/>
      <c r="BV202" s="100"/>
      <c r="BW202" s="100"/>
      <c r="BX202" s="100"/>
      <c r="BY202" s="100"/>
      <c r="BZ202" s="100"/>
      <c r="CA202" s="100"/>
      <c r="CB202" s="100"/>
      <c r="CC202" s="100"/>
      <c r="CD202" s="100"/>
      <c r="CE202" s="100"/>
      <c r="CF202" s="100"/>
      <c r="CG202" s="100"/>
      <c r="CH202" s="100"/>
      <c r="CI202" s="100"/>
      <c r="CJ202" s="100"/>
    </row>
    <row r="203" spans="1:88" x14ac:dyDescent="0.2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c r="BN203" s="86"/>
      <c r="BO203" s="86"/>
      <c r="BP203" s="86"/>
      <c r="BQ203" s="86"/>
      <c r="BR203" s="86"/>
      <c r="BS203" s="86"/>
      <c r="BT203" s="86"/>
      <c r="BU203" s="86"/>
      <c r="BV203" s="86"/>
      <c r="BW203" s="86"/>
      <c r="BX203" s="86"/>
      <c r="BY203" s="86"/>
      <c r="BZ203" s="86"/>
      <c r="CA203" s="86"/>
      <c r="CB203" s="86"/>
      <c r="CC203" s="86"/>
      <c r="CD203" s="86"/>
      <c r="CE203" s="86"/>
      <c r="CF203" s="86"/>
      <c r="CG203" s="86"/>
      <c r="CH203" s="86"/>
      <c r="CI203" s="86"/>
      <c r="CJ203" s="86"/>
    </row>
    <row r="204" spans="1:88" x14ac:dyDescent="0.2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c r="BN204" s="86"/>
      <c r="BO204" s="86"/>
      <c r="BP204" s="86"/>
      <c r="BQ204" s="86"/>
      <c r="BR204" s="86"/>
      <c r="BS204" s="86"/>
      <c r="BT204" s="86"/>
      <c r="BU204" s="86"/>
      <c r="BV204" s="86"/>
      <c r="BW204" s="86"/>
      <c r="BX204" s="86"/>
      <c r="BY204" s="86"/>
      <c r="BZ204" s="86"/>
      <c r="CA204" s="86"/>
      <c r="CB204" s="86"/>
      <c r="CC204" s="86"/>
      <c r="CD204" s="86"/>
      <c r="CE204" s="86"/>
      <c r="CF204" s="86"/>
      <c r="CG204" s="86"/>
      <c r="CH204" s="86"/>
      <c r="CI204" s="86"/>
      <c r="CJ204" s="86"/>
    </row>
    <row r="205" spans="1:88" x14ac:dyDescent="0.2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c r="BN205" s="86"/>
      <c r="BO205" s="86"/>
      <c r="BP205" s="86"/>
      <c r="BQ205" s="86"/>
      <c r="BR205" s="86"/>
      <c r="BS205" s="86"/>
      <c r="BT205" s="86"/>
      <c r="BU205" s="86"/>
      <c r="BV205" s="86"/>
      <c r="BW205" s="86"/>
      <c r="BX205" s="86"/>
      <c r="BY205" s="86"/>
      <c r="BZ205" s="86"/>
      <c r="CA205" s="86"/>
      <c r="CB205" s="86"/>
      <c r="CC205" s="86"/>
      <c r="CD205" s="86"/>
      <c r="CE205" s="86"/>
      <c r="CF205" s="86"/>
      <c r="CG205" s="86"/>
      <c r="CH205" s="86"/>
      <c r="CI205" s="86"/>
      <c r="CJ205" s="86"/>
    </row>
    <row r="206" spans="1:88" x14ac:dyDescent="0.2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c r="BN206" s="86"/>
      <c r="BO206" s="86"/>
      <c r="BP206" s="86"/>
      <c r="BQ206" s="86"/>
      <c r="BR206" s="86"/>
      <c r="BS206" s="86"/>
      <c r="BT206" s="86"/>
      <c r="BU206" s="86"/>
      <c r="BV206" s="86"/>
      <c r="BW206" s="86"/>
      <c r="BX206" s="86"/>
      <c r="BY206" s="86"/>
      <c r="BZ206" s="86"/>
      <c r="CA206" s="86"/>
      <c r="CB206" s="86"/>
      <c r="CC206" s="86"/>
      <c r="CD206" s="86"/>
      <c r="CE206" s="86"/>
      <c r="CF206" s="86"/>
      <c r="CG206" s="86"/>
      <c r="CH206" s="86"/>
      <c r="CI206" s="86"/>
      <c r="CJ206" s="86"/>
    </row>
    <row r="207" spans="1:88" x14ac:dyDescent="0.2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c r="BN207" s="86"/>
      <c r="BO207" s="86"/>
      <c r="BP207" s="86"/>
      <c r="BQ207" s="86"/>
      <c r="BR207" s="86"/>
      <c r="BS207" s="86"/>
      <c r="BT207" s="86"/>
      <c r="BU207" s="86"/>
      <c r="BV207" s="86"/>
      <c r="BW207" s="86"/>
      <c r="BX207" s="86"/>
      <c r="BY207" s="86"/>
      <c r="BZ207" s="86"/>
      <c r="CA207" s="86"/>
      <c r="CB207" s="86"/>
      <c r="CC207" s="86"/>
      <c r="CD207" s="86"/>
      <c r="CE207" s="86"/>
      <c r="CF207" s="86"/>
      <c r="CG207" s="86"/>
      <c r="CH207" s="86"/>
      <c r="CI207" s="86"/>
      <c r="CJ207" s="86"/>
    </row>
    <row r="208" spans="1:88" x14ac:dyDescent="0.2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c r="BN208" s="86"/>
      <c r="BO208" s="86"/>
      <c r="BP208" s="86"/>
      <c r="BQ208" s="86"/>
      <c r="BR208" s="86"/>
      <c r="BS208" s="86"/>
      <c r="BT208" s="86"/>
      <c r="BU208" s="86"/>
      <c r="BV208" s="86"/>
      <c r="BW208" s="86"/>
      <c r="BX208" s="86"/>
      <c r="BY208" s="86"/>
      <c r="BZ208" s="86"/>
      <c r="CA208" s="86"/>
      <c r="CB208" s="86"/>
      <c r="CC208" s="86"/>
      <c r="CD208" s="86"/>
      <c r="CE208" s="86"/>
      <c r="CF208" s="86"/>
      <c r="CG208" s="86"/>
      <c r="CH208" s="86"/>
      <c r="CI208" s="86"/>
      <c r="CJ208" s="86"/>
    </row>
    <row r="209" spans="1:88" x14ac:dyDescent="0.2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c r="BN209" s="86"/>
      <c r="BO209" s="86"/>
      <c r="BP209" s="86"/>
      <c r="BQ209" s="86"/>
      <c r="BR209" s="86"/>
      <c r="BS209" s="86"/>
      <c r="BT209" s="86"/>
      <c r="BU209" s="86"/>
      <c r="BV209" s="86"/>
      <c r="BW209" s="86"/>
      <c r="BX209" s="86"/>
      <c r="BY209" s="86"/>
      <c r="BZ209" s="86"/>
      <c r="CA209" s="86"/>
      <c r="CB209" s="86"/>
      <c r="CC209" s="86"/>
      <c r="CD209" s="86"/>
      <c r="CE209" s="86"/>
      <c r="CF209" s="86"/>
      <c r="CG209" s="86"/>
      <c r="CH209" s="86"/>
      <c r="CI209" s="86"/>
      <c r="CJ209" s="86"/>
    </row>
    <row r="210" spans="1:88" x14ac:dyDescent="0.2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c r="BN210" s="86"/>
      <c r="BO210" s="86"/>
      <c r="BP210" s="86"/>
      <c r="BQ210" s="86"/>
      <c r="BR210" s="86"/>
      <c r="BS210" s="86"/>
      <c r="BT210" s="86"/>
      <c r="BU210" s="86"/>
      <c r="BV210" s="86"/>
      <c r="BW210" s="86"/>
      <c r="BX210" s="86"/>
      <c r="BY210" s="86"/>
      <c r="BZ210" s="86"/>
      <c r="CA210" s="86"/>
      <c r="CB210" s="86"/>
      <c r="CC210" s="86"/>
      <c r="CD210" s="86"/>
      <c r="CE210" s="86"/>
      <c r="CF210" s="86"/>
      <c r="CG210" s="86"/>
      <c r="CH210" s="86"/>
      <c r="CI210" s="86"/>
      <c r="CJ210" s="86"/>
    </row>
    <row r="211" spans="1:88" x14ac:dyDescent="0.2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c r="BN211" s="86"/>
      <c r="BO211" s="86"/>
      <c r="BP211" s="86"/>
      <c r="BQ211" s="86"/>
      <c r="BR211" s="86"/>
      <c r="BS211" s="86"/>
      <c r="BT211" s="86"/>
      <c r="BU211" s="86"/>
      <c r="BV211" s="86"/>
      <c r="BW211" s="86"/>
      <c r="BX211" s="86"/>
      <c r="BY211" s="86"/>
      <c r="BZ211" s="86"/>
      <c r="CA211" s="86"/>
      <c r="CB211" s="86"/>
      <c r="CC211" s="86"/>
      <c r="CD211" s="86"/>
      <c r="CE211" s="86"/>
      <c r="CF211" s="86"/>
      <c r="CG211" s="86"/>
      <c r="CH211" s="86"/>
      <c r="CI211" s="86"/>
      <c r="CJ211" s="86"/>
    </row>
    <row r="212" spans="1:88" x14ac:dyDescent="0.2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c r="BN212" s="86"/>
      <c r="BO212" s="86"/>
      <c r="BP212" s="86"/>
      <c r="BQ212" s="86"/>
      <c r="BR212" s="86"/>
      <c r="BS212" s="86"/>
      <c r="BT212" s="86"/>
      <c r="BU212" s="86"/>
      <c r="BV212" s="86"/>
      <c r="BW212" s="86"/>
      <c r="BX212" s="86"/>
      <c r="BY212" s="86"/>
      <c r="BZ212" s="86"/>
      <c r="CA212" s="86"/>
      <c r="CB212" s="86"/>
      <c r="CC212" s="86"/>
      <c r="CD212" s="86"/>
      <c r="CE212" s="86"/>
      <c r="CF212" s="86"/>
      <c r="CG212" s="86"/>
      <c r="CH212" s="86"/>
      <c r="CI212" s="86"/>
      <c r="CJ212" s="86"/>
    </row>
    <row r="213" spans="1:88" x14ac:dyDescent="0.2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c r="BN213" s="86"/>
      <c r="BO213" s="86"/>
      <c r="BP213" s="86"/>
      <c r="BQ213" s="86"/>
      <c r="BR213" s="86"/>
      <c r="BS213" s="86"/>
      <c r="BT213" s="86"/>
      <c r="BU213" s="86"/>
      <c r="BV213" s="86"/>
      <c r="BW213" s="86"/>
      <c r="BX213" s="86"/>
      <c r="BY213" s="86"/>
      <c r="BZ213" s="86"/>
      <c r="CA213" s="86"/>
      <c r="CB213" s="86"/>
      <c r="CC213" s="86"/>
      <c r="CD213" s="86"/>
      <c r="CE213" s="86"/>
      <c r="CF213" s="86"/>
      <c r="CG213" s="86"/>
      <c r="CH213" s="86"/>
      <c r="CI213" s="86"/>
      <c r="CJ213" s="86"/>
    </row>
    <row r="214" spans="1:88" x14ac:dyDescent="0.2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c r="BN214" s="86"/>
      <c r="BO214" s="86"/>
      <c r="BP214" s="86"/>
      <c r="BQ214" s="86"/>
      <c r="BR214" s="86"/>
      <c r="BS214" s="86"/>
      <c r="BT214" s="86"/>
      <c r="BU214" s="86"/>
      <c r="BV214" s="86"/>
      <c r="BW214" s="86"/>
      <c r="BX214" s="86"/>
      <c r="BY214" s="86"/>
      <c r="BZ214" s="86"/>
      <c r="CA214" s="86"/>
      <c r="CB214" s="86"/>
      <c r="CC214" s="86"/>
      <c r="CD214" s="86"/>
      <c r="CE214" s="86"/>
      <c r="CF214" s="86"/>
      <c r="CG214" s="86"/>
      <c r="CH214" s="86"/>
      <c r="CI214" s="86"/>
      <c r="CJ214" s="86"/>
    </row>
    <row r="215" spans="1:88" x14ac:dyDescent="0.2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c r="BN215" s="86"/>
      <c r="BO215" s="86"/>
      <c r="BP215" s="86"/>
      <c r="BQ215" s="86"/>
      <c r="BR215" s="86"/>
      <c r="BS215" s="86"/>
      <c r="BT215" s="86"/>
      <c r="BU215" s="86"/>
      <c r="BV215" s="86"/>
      <c r="BW215" s="86"/>
      <c r="BX215" s="86"/>
      <c r="BY215" s="86"/>
      <c r="BZ215" s="86"/>
      <c r="CA215" s="86"/>
      <c r="CB215" s="86"/>
      <c r="CC215" s="86"/>
      <c r="CD215" s="86"/>
      <c r="CE215" s="86"/>
      <c r="CF215" s="86"/>
      <c r="CG215" s="86"/>
      <c r="CH215" s="86"/>
      <c r="CI215" s="86"/>
      <c r="CJ215" s="86"/>
    </row>
    <row r="216" spans="1:88" x14ac:dyDescent="0.2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c r="BN216" s="86"/>
      <c r="BO216" s="86"/>
      <c r="BP216" s="86"/>
      <c r="BQ216" s="86"/>
      <c r="BR216" s="86"/>
      <c r="BS216" s="86"/>
      <c r="BT216" s="86"/>
      <c r="BU216" s="86"/>
      <c r="BV216" s="86"/>
      <c r="BW216" s="86"/>
      <c r="BX216" s="86"/>
      <c r="BY216" s="86"/>
      <c r="BZ216" s="86"/>
      <c r="CA216" s="86"/>
      <c r="CB216" s="86"/>
      <c r="CC216" s="86"/>
      <c r="CD216" s="86"/>
      <c r="CE216" s="86"/>
      <c r="CF216" s="86"/>
      <c r="CG216" s="86"/>
      <c r="CH216" s="86"/>
      <c r="CI216" s="86"/>
      <c r="CJ216" s="86"/>
    </row>
    <row r="217" spans="1:88" x14ac:dyDescent="0.2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c r="BN217" s="86"/>
      <c r="BO217" s="86"/>
      <c r="BP217" s="86"/>
      <c r="BQ217" s="86"/>
      <c r="BR217" s="86"/>
      <c r="BS217" s="86"/>
      <c r="BT217" s="86"/>
      <c r="BU217" s="86"/>
      <c r="BV217" s="86"/>
      <c r="BW217" s="86"/>
      <c r="BX217" s="86"/>
      <c r="BY217" s="86"/>
      <c r="BZ217" s="86"/>
      <c r="CA217" s="86"/>
      <c r="CB217" s="86"/>
      <c r="CC217" s="86"/>
      <c r="CD217" s="86"/>
      <c r="CE217" s="86"/>
      <c r="CF217" s="86"/>
      <c r="CG217" s="86"/>
      <c r="CH217" s="86"/>
      <c r="CI217" s="86"/>
      <c r="CJ217" s="86"/>
    </row>
    <row r="218" spans="1:88" x14ac:dyDescent="0.2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c r="BN218" s="86"/>
      <c r="BO218" s="86"/>
      <c r="BP218" s="86"/>
      <c r="BQ218" s="86"/>
      <c r="BR218" s="86"/>
      <c r="BS218" s="86"/>
      <c r="BT218" s="86"/>
      <c r="BU218" s="86"/>
      <c r="BV218" s="86"/>
      <c r="BW218" s="86"/>
      <c r="BX218" s="86"/>
      <c r="BY218" s="86"/>
      <c r="BZ218" s="86"/>
      <c r="CA218" s="86"/>
      <c r="CB218" s="86"/>
      <c r="CC218" s="86"/>
      <c r="CD218" s="86"/>
      <c r="CE218" s="86"/>
      <c r="CF218" s="86"/>
      <c r="CG218" s="86"/>
      <c r="CH218" s="86"/>
      <c r="CI218" s="86"/>
      <c r="CJ218" s="86"/>
    </row>
    <row r="219" spans="1:88" x14ac:dyDescent="0.25">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c r="BN219" s="86"/>
      <c r="BO219" s="86"/>
      <c r="BP219" s="86"/>
      <c r="BQ219" s="86"/>
      <c r="BR219" s="86"/>
      <c r="BS219" s="86"/>
      <c r="BT219" s="86"/>
      <c r="BU219" s="86"/>
      <c r="BV219" s="86"/>
      <c r="BW219" s="86"/>
      <c r="BX219" s="86"/>
      <c r="BY219" s="86"/>
      <c r="BZ219" s="86"/>
      <c r="CA219" s="86"/>
      <c r="CB219" s="86"/>
      <c r="CC219" s="86"/>
      <c r="CD219" s="86"/>
      <c r="CE219" s="86"/>
      <c r="CF219" s="86"/>
      <c r="CG219" s="86"/>
      <c r="CH219" s="86"/>
      <c r="CI219" s="86"/>
      <c r="CJ219" s="86"/>
    </row>
    <row r="220" spans="1:88" x14ac:dyDescent="0.25">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c r="BN220" s="86"/>
      <c r="BO220" s="86"/>
      <c r="BP220" s="86"/>
      <c r="BQ220" s="86"/>
      <c r="BR220" s="86"/>
      <c r="BS220" s="86"/>
      <c r="BT220" s="86"/>
      <c r="BU220" s="86"/>
      <c r="BV220" s="86"/>
      <c r="BW220" s="86"/>
      <c r="BX220" s="86"/>
      <c r="BY220" s="86"/>
      <c r="BZ220" s="86"/>
      <c r="CA220" s="86"/>
      <c r="CB220" s="86"/>
      <c r="CC220" s="86"/>
      <c r="CD220" s="86"/>
      <c r="CE220" s="86"/>
      <c r="CF220" s="86"/>
      <c r="CG220" s="86"/>
      <c r="CH220" s="86"/>
      <c r="CI220" s="86"/>
      <c r="CJ220" s="86"/>
    </row>
    <row r="221" spans="1:88" x14ac:dyDescent="0.25">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c r="BN221" s="86"/>
      <c r="BO221" s="86"/>
      <c r="BP221" s="86"/>
      <c r="BQ221" s="86"/>
      <c r="BR221" s="86"/>
      <c r="BS221" s="86"/>
      <c r="BT221" s="86"/>
      <c r="BU221" s="86"/>
      <c r="BV221" s="86"/>
      <c r="BW221" s="86"/>
      <c r="BX221" s="86"/>
      <c r="BY221" s="86"/>
      <c r="BZ221" s="86"/>
      <c r="CA221" s="86"/>
      <c r="CB221" s="86"/>
      <c r="CC221" s="86"/>
      <c r="CD221" s="86"/>
      <c r="CE221" s="86"/>
      <c r="CF221" s="86"/>
      <c r="CG221" s="86"/>
      <c r="CH221" s="86"/>
      <c r="CI221" s="86"/>
      <c r="CJ221" s="86"/>
    </row>
    <row r="222" spans="1:88" x14ac:dyDescent="0.25">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c r="BN222" s="86"/>
      <c r="BO222" s="86"/>
      <c r="BP222" s="86"/>
      <c r="BQ222" s="86"/>
      <c r="BR222" s="86"/>
      <c r="BS222" s="86"/>
      <c r="BT222" s="86"/>
      <c r="BU222" s="86"/>
      <c r="BV222" s="86"/>
      <c r="BW222" s="86"/>
      <c r="BX222" s="86"/>
      <c r="BY222" s="86"/>
      <c r="BZ222" s="86"/>
      <c r="CA222" s="86"/>
      <c r="CB222" s="86"/>
      <c r="CC222" s="86"/>
      <c r="CD222" s="86"/>
      <c r="CE222" s="86"/>
      <c r="CF222" s="86"/>
      <c r="CG222" s="86"/>
      <c r="CH222" s="86"/>
      <c r="CI222" s="86"/>
      <c r="CJ222" s="86"/>
    </row>
    <row r="223" spans="1:88" x14ac:dyDescent="0.25">
      <c r="A223" s="86"/>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c r="BN223" s="86"/>
      <c r="BO223" s="86"/>
      <c r="BP223" s="86"/>
      <c r="BQ223" s="86"/>
      <c r="BR223" s="86"/>
      <c r="BS223" s="86"/>
      <c r="BT223" s="86"/>
      <c r="BU223" s="86"/>
      <c r="BV223" s="86"/>
      <c r="BW223" s="86"/>
      <c r="BX223" s="86"/>
      <c r="BY223" s="86"/>
      <c r="BZ223" s="86"/>
      <c r="CA223" s="86"/>
      <c r="CB223" s="86"/>
      <c r="CC223" s="86"/>
      <c r="CD223" s="86"/>
      <c r="CE223" s="86"/>
      <c r="CF223" s="86"/>
      <c r="CG223" s="86"/>
      <c r="CH223" s="86"/>
      <c r="CI223" s="86"/>
      <c r="CJ223" s="86"/>
    </row>
    <row r="224" spans="1:88" x14ac:dyDescent="0.25">
      <c r="A224" s="86"/>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c r="BN224" s="86"/>
      <c r="BO224" s="86"/>
      <c r="BP224" s="86"/>
      <c r="BQ224" s="86"/>
      <c r="BR224" s="86"/>
      <c r="BS224" s="86"/>
      <c r="BT224" s="86"/>
      <c r="BU224" s="86"/>
      <c r="BV224" s="86"/>
      <c r="BW224" s="86"/>
      <c r="BX224" s="86"/>
      <c r="BY224" s="86"/>
      <c r="BZ224" s="86"/>
      <c r="CA224" s="86"/>
      <c r="CB224" s="86"/>
      <c r="CC224" s="86"/>
      <c r="CD224" s="86"/>
      <c r="CE224" s="86"/>
      <c r="CF224" s="86"/>
      <c r="CG224" s="86"/>
      <c r="CH224" s="86"/>
      <c r="CI224" s="86"/>
      <c r="CJ224" s="86"/>
    </row>
    <row r="225" spans="1:88" x14ac:dyDescent="0.25">
      <c r="A225" s="86"/>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c r="BN225" s="86"/>
      <c r="BO225" s="86"/>
      <c r="BP225" s="86"/>
      <c r="BQ225" s="86"/>
      <c r="BR225" s="86"/>
      <c r="BS225" s="86"/>
      <c r="BT225" s="86"/>
      <c r="BU225" s="86"/>
      <c r="BV225" s="86"/>
      <c r="BW225" s="86"/>
      <c r="BX225" s="86"/>
      <c r="BY225" s="86"/>
      <c r="BZ225" s="86"/>
      <c r="CA225" s="86"/>
      <c r="CB225" s="86"/>
      <c r="CC225" s="86"/>
      <c r="CD225" s="86"/>
      <c r="CE225" s="86"/>
      <c r="CF225" s="86"/>
      <c r="CG225" s="86"/>
      <c r="CH225" s="86"/>
      <c r="CI225" s="86"/>
      <c r="CJ225" s="86"/>
    </row>
    <row r="226" spans="1:88" x14ac:dyDescent="0.25">
      <c r="A226" s="86"/>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c r="BN226" s="86"/>
      <c r="BO226" s="86"/>
      <c r="BP226" s="86"/>
      <c r="BQ226" s="86"/>
      <c r="BR226" s="86"/>
      <c r="BS226" s="86"/>
      <c r="BT226" s="86"/>
      <c r="BU226" s="86"/>
      <c r="BV226" s="86"/>
      <c r="BW226" s="86"/>
      <c r="BX226" s="86"/>
      <c r="BY226" s="86"/>
      <c r="BZ226" s="86"/>
      <c r="CA226" s="86"/>
      <c r="CB226" s="86"/>
      <c r="CC226" s="86"/>
      <c r="CD226" s="86"/>
      <c r="CE226" s="86"/>
      <c r="CF226" s="86"/>
      <c r="CG226" s="86"/>
      <c r="CH226" s="86"/>
      <c r="CI226" s="86"/>
      <c r="CJ226" s="86"/>
    </row>
    <row r="227" spans="1:88" x14ac:dyDescent="0.25">
      <c r="A227" s="86"/>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c r="BN227" s="86"/>
      <c r="BO227" s="86"/>
      <c r="BP227" s="86"/>
      <c r="BQ227" s="86"/>
      <c r="BR227" s="86"/>
      <c r="BS227" s="86"/>
      <c r="BT227" s="86"/>
      <c r="BU227" s="86"/>
      <c r="BV227" s="86"/>
      <c r="BW227" s="86"/>
      <c r="BX227" s="86"/>
      <c r="BY227" s="86"/>
      <c r="BZ227" s="86"/>
      <c r="CA227" s="86"/>
      <c r="CB227" s="86"/>
      <c r="CC227" s="86"/>
      <c r="CD227" s="86"/>
      <c r="CE227" s="86"/>
      <c r="CF227" s="86"/>
      <c r="CG227" s="86"/>
      <c r="CH227" s="86"/>
      <c r="CI227" s="86"/>
      <c r="CJ227" s="86"/>
    </row>
    <row r="228" spans="1:88" x14ac:dyDescent="0.25">
      <c r="A228" s="86"/>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c r="BN228" s="86"/>
      <c r="BO228" s="86"/>
      <c r="BP228" s="86"/>
      <c r="BQ228" s="86"/>
      <c r="BR228" s="86"/>
      <c r="BS228" s="86"/>
      <c r="BT228" s="86"/>
      <c r="BU228" s="86"/>
      <c r="BV228" s="86"/>
      <c r="BW228" s="86"/>
      <c r="BX228" s="86"/>
      <c r="BY228" s="86"/>
      <c r="BZ228" s="86"/>
      <c r="CA228" s="86"/>
      <c r="CB228" s="86"/>
      <c r="CC228" s="86"/>
      <c r="CD228" s="86"/>
      <c r="CE228" s="86"/>
      <c r="CF228" s="86"/>
      <c r="CG228" s="86"/>
      <c r="CH228" s="86"/>
      <c r="CI228" s="86"/>
      <c r="CJ228" s="86"/>
    </row>
    <row r="229" spans="1:88" x14ac:dyDescent="0.25">
      <c r="A229" s="86"/>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c r="BN229" s="86"/>
      <c r="BO229" s="86"/>
      <c r="BP229" s="86"/>
      <c r="BQ229" s="86"/>
      <c r="BR229" s="86"/>
      <c r="BS229" s="86"/>
      <c r="BT229" s="86"/>
      <c r="BU229" s="86"/>
      <c r="BV229" s="86"/>
      <c r="BW229" s="86"/>
      <c r="BX229" s="86"/>
      <c r="BY229" s="86"/>
      <c r="BZ229" s="86"/>
      <c r="CA229" s="86"/>
      <c r="CB229" s="86"/>
      <c r="CC229" s="86"/>
      <c r="CD229" s="86"/>
      <c r="CE229" s="86"/>
      <c r="CF229" s="86"/>
      <c r="CG229" s="86"/>
      <c r="CH229" s="86"/>
      <c r="CI229" s="86"/>
      <c r="CJ229" s="86"/>
    </row>
    <row r="230" spans="1:88" x14ac:dyDescent="0.25">
      <c r="A230" s="86"/>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c r="BN230" s="86"/>
      <c r="BO230" s="86"/>
      <c r="BP230" s="86"/>
      <c r="BQ230" s="86"/>
      <c r="BR230" s="86"/>
      <c r="BS230" s="86"/>
      <c r="BT230" s="86"/>
      <c r="BU230" s="86"/>
      <c r="BV230" s="86"/>
      <c r="BW230" s="86"/>
      <c r="BX230" s="86"/>
      <c r="BY230" s="86"/>
      <c r="BZ230" s="86"/>
      <c r="CA230" s="86"/>
      <c r="CB230" s="86"/>
      <c r="CC230" s="86"/>
      <c r="CD230" s="86"/>
      <c r="CE230" s="86"/>
      <c r="CF230" s="86"/>
      <c r="CG230" s="86"/>
      <c r="CH230" s="86"/>
      <c r="CI230" s="86"/>
      <c r="CJ230" s="86"/>
    </row>
    <row r="231" spans="1:88" x14ac:dyDescent="0.25">
      <c r="A231" s="86"/>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c r="BN231" s="86"/>
      <c r="BO231" s="86"/>
      <c r="BP231" s="86"/>
      <c r="BQ231" s="86"/>
      <c r="BR231" s="86"/>
      <c r="BS231" s="86"/>
      <c r="BT231" s="86"/>
      <c r="BU231" s="86"/>
      <c r="BV231" s="86"/>
      <c r="BW231" s="86"/>
      <c r="BX231" s="86"/>
      <c r="BY231" s="86"/>
      <c r="BZ231" s="86"/>
      <c r="CA231" s="86"/>
      <c r="CB231" s="86"/>
      <c r="CC231" s="86"/>
      <c r="CD231" s="86"/>
      <c r="CE231" s="86"/>
      <c r="CF231" s="86"/>
      <c r="CG231" s="86"/>
      <c r="CH231" s="86"/>
      <c r="CI231" s="86"/>
      <c r="CJ231" s="86"/>
    </row>
    <row r="232" spans="1:88" x14ac:dyDescent="0.25">
      <c r="A232" s="86"/>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c r="BN232" s="86"/>
      <c r="BO232" s="86"/>
      <c r="BP232" s="86"/>
      <c r="BQ232" s="86"/>
      <c r="BR232" s="86"/>
      <c r="BS232" s="86"/>
      <c r="BT232" s="86"/>
      <c r="BU232" s="86"/>
      <c r="BV232" s="86"/>
      <c r="BW232" s="86"/>
      <c r="BX232" s="86"/>
      <c r="BY232" s="86"/>
      <c r="BZ232" s="86"/>
      <c r="CA232" s="86"/>
      <c r="CB232" s="86"/>
      <c r="CC232" s="86"/>
      <c r="CD232" s="86"/>
      <c r="CE232" s="86"/>
      <c r="CF232" s="86"/>
      <c r="CG232" s="86"/>
      <c r="CH232" s="86"/>
      <c r="CI232" s="86"/>
      <c r="CJ232" s="86"/>
    </row>
    <row r="233" spans="1:88" x14ac:dyDescent="0.25">
      <c r="A233" s="86"/>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c r="BN233" s="86"/>
      <c r="BO233" s="86"/>
      <c r="BP233" s="86"/>
      <c r="BQ233" s="86"/>
      <c r="BR233" s="86"/>
      <c r="BS233" s="86"/>
      <c r="BT233" s="86"/>
      <c r="BU233" s="86"/>
      <c r="BV233" s="86"/>
      <c r="BW233" s="86"/>
      <c r="BX233" s="86"/>
      <c r="BY233" s="86"/>
      <c r="BZ233" s="86"/>
      <c r="CA233" s="86"/>
      <c r="CB233" s="86"/>
      <c r="CC233" s="86"/>
      <c r="CD233" s="86"/>
      <c r="CE233" s="86"/>
      <c r="CF233" s="86"/>
      <c r="CG233" s="86"/>
      <c r="CH233" s="86"/>
      <c r="CI233" s="86"/>
      <c r="CJ233" s="86"/>
    </row>
    <row r="234" spans="1:88" x14ac:dyDescent="0.25">
      <c r="A234" s="86"/>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c r="BN234" s="86"/>
      <c r="BO234" s="86"/>
      <c r="BP234" s="86"/>
      <c r="BQ234" s="86"/>
      <c r="BR234" s="86"/>
      <c r="BS234" s="86"/>
      <c r="BT234" s="86"/>
      <c r="BU234" s="86"/>
      <c r="BV234" s="86"/>
      <c r="BW234" s="86"/>
      <c r="BX234" s="86"/>
      <c r="BY234" s="86"/>
      <c r="BZ234" s="86"/>
      <c r="CA234" s="86"/>
      <c r="CB234" s="86"/>
      <c r="CC234" s="86"/>
      <c r="CD234" s="86"/>
      <c r="CE234" s="86"/>
      <c r="CF234" s="86"/>
      <c r="CG234" s="86"/>
      <c r="CH234" s="86"/>
      <c r="CI234" s="86"/>
      <c r="CJ234" s="86"/>
    </row>
    <row r="235" spans="1:88" x14ac:dyDescent="0.25">
      <c r="A235" s="86"/>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c r="BN235" s="86"/>
      <c r="BO235" s="86"/>
      <c r="BP235" s="86"/>
      <c r="BQ235" s="86"/>
      <c r="BR235" s="86"/>
      <c r="BS235" s="86"/>
      <c r="BT235" s="86"/>
      <c r="BU235" s="86"/>
      <c r="BV235" s="86"/>
      <c r="BW235" s="86"/>
      <c r="BX235" s="86"/>
      <c r="BY235" s="86"/>
      <c r="BZ235" s="86"/>
      <c r="CA235" s="86"/>
      <c r="CB235" s="86"/>
      <c r="CC235" s="86"/>
      <c r="CD235" s="86"/>
      <c r="CE235" s="86"/>
      <c r="CF235" s="86"/>
      <c r="CG235" s="86"/>
      <c r="CH235" s="86"/>
      <c r="CI235" s="86"/>
      <c r="CJ235" s="86"/>
    </row>
    <row r="236" spans="1:88" x14ac:dyDescent="0.25">
      <c r="A236" s="86"/>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c r="BN236" s="86"/>
      <c r="BO236" s="86"/>
      <c r="BP236" s="86"/>
      <c r="BQ236" s="86"/>
      <c r="BR236" s="86"/>
      <c r="BS236" s="86"/>
      <c r="BT236" s="86"/>
      <c r="BU236" s="86"/>
      <c r="BV236" s="86"/>
      <c r="BW236" s="86"/>
      <c r="BX236" s="86"/>
      <c r="BY236" s="86"/>
      <c r="BZ236" s="86"/>
      <c r="CA236" s="86"/>
      <c r="CB236" s="86"/>
      <c r="CC236" s="86"/>
      <c r="CD236" s="86"/>
      <c r="CE236" s="86"/>
      <c r="CF236" s="86"/>
      <c r="CG236" s="86"/>
      <c r="CH236" s="86"/>
      <c r="CI236" s="86"/>
      <c r="CJ236" s="86"/>
    </row>
    <row r="237" spans="1:88" x14ac:dyDescent="0.25">
      <c r="A237" s="86"/>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c r="BN237" s="86"/>
      <c r="BO237" s="86"/>
      <c r="BP237" s="86"/>
      <c r="BQ237" s="86"/>
      <c r="BR237" s="86"/>
      <c r="BS237" s="86"/>
      <c r="BT237" s="86"/>
      <c r="BU237" s="86"/>
      <c r="BV237" s="86"/>
      <c r="BW237" s="86"/>
      <c r="BX237" s="86"/>
      <c r="BY237" s="86"/>
      <c r="BZ237" s="86"/>
      <c r="CA237" s="86"/>
      <c r="CB237" s="86"/>
      <c r="CC237" s="86"/>
      <c r="CD237" s="86"/>
      <c r="CE237" s="86"/>
      <c r="CF237" s="86"/>
      <c r="CG237" s="86"/>
      <c r="CH237" s="86"/>
      <c r="CI237" s="86"/>
      <c r="CJ237" s="86"/>
    </row>
    <row r="238" spans="1:88" x14ac:dyDescent="0.25">
      <c r="A238" s="86"/>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c r="BN238" s="86"/>
      <c r="BO238" s="86"/>
      <c r="BP238" s="86"/>
      <c r="BQ238" s="86"/>
      <c r="BR238" s="86"/>
      <c r="BS238" s="86"/>
      <c r="BT238" s="86"/>
      <c r="BU238" s="86"/>
      <c r="BV238" s="86"/>
      <c r="BW238" s="86"/>
      <c r="BX238" s="86"/>
      <c r="BY238" s="86"/>
      <c r="BZ238" s="86"/>
      <c r="CA238" s="86"/>
      <c r="CB238" s="86"/>
      <c r="CC238" s="86"/>
      <c r="CD238" s="86"/>
      <c r="CE238" s="86"/>
      <c r="CF238" s="86"/>
      <c r="CG238" s="86"/>
      <c r="CH238" s="86"/>
      <c r="CI238" s="86"/>
      <c r="CJ238" s="86"/>
    </row>
    <row r="239" spans="1:88"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c r="BN239" s="86"/>
      <c r="BO239" s="86"/>
      <c r="BP239" s="86"/>
      <c r="BQ239" s="86"/>
      <c r="BR239" s="86"/>
      <c r="BS239" s="86"/>
      <c r="BT239" s="86"/>
      <c r="BU239" s="86"/>
      <c r="BV239" s="86"/>
      <c r="BW239" s="86"/>
      <c r="BX239" s="86"/>
      <c r="BY239" s="86"/>
      <c r="BZ239" s="86"/>
      <c r="CA239" s="86"/>
      <c r="CB239" s="86"/>
      <c r="CC239" s="86"/>
      <c r="CD239" s="86"/>
      <c r="CE239" s="86"/>
      <c r="CF239" s="86"/>
      <c r="CG239" s="86"/>
      <c r="CH239" s="86"/>
      <c r="CI239" s="86"/>
      <c r="CJ239" s="86"/>
    </row>
    <row r="240" spans="1:88" x14ac:dyDescent="0.25">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c r="BN240" s="86"/>
      <c r="BO240" s="86"/>
      <c r="BP240" s="86"/>
      <c r="BQ240" s="86"/>
      <c r="BR240" s="86"/>
      <c r="BS240" s="86"/>
      <c r="BT240" s="86"/>
      <c r="BU240" s="86"/>
      <c r="BV240" s="86"/>
      <c r="BW240" s="86"/>
      <c r="BX240" s="86"/>
      <c r="BY240" s="86"/>
      <c r="BZ240" s="86"/>
      <c r="CA240" s="86"/>
      <c r="CB240" s="86"/>
      <c r="CC240" s="86"/>
      <c r="CD240" s="86"/>
      <c r="CE240" s="86"/>
      <c r="CF240" s="86"/>
      <c r="CG240" s="86"/>
      <c r="CH240" s="86"/>
      <c r="CI240" s="86"/>
      <c r="CJ240" s="86"/>
    </row>
    <row r="241" spans="1:88" x14ac:dyDescent="0.25">
      <c r="A241" s="86"/>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c r="BN241" s="86"/>
      <c r="BO241" s="86"/>
      <c r="BP241" s="86"/>
      <c r="BQ241" s="86"/>
      <c r="BR241" s="86"/>
      <c r="BS241" s="86"/>
      <c r="BT241" s="86"/>
      <c r="BU241" s="86"/>
      <c r="BV241" s="86"/>
      <c r="BW241" s="86"/>
      <c r="BX241" s="86"/>
      <c r="BY241" s="86"/>
      <c r="BZ241" s="86"/>
      <c r="CA241" s="86"/>
      <c r="CB241" s="86"/>
      <c r="CC241" s="86"/>
      <c r="CD241" s="86"/>
      <c r="CE241" s="86"/>
      <c r="CF241" s="86"/>
      <c r="CG241" s="86"/>
      <c r="CH241" s="86"/>
      <c r="CI241" s="86"/>
      <c r="CJ241" s="86"/>
    </row>
    <row r="242" spans="1:88" x14ac:dyDescent="0.25">
      <c r="A242" s="86"/>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c r="BN242" s="86"/>
      <c r="BO242" s="86"/>
      <c r="BP242" s="86"/>
      <c r="BQ242" s="86"/>
      <c r="BR242" s="86"/>
      <c r="BS242" s="86"/>
      <c r="BT242" s="86"/>
      <c r="BU242" s="86"/>
      <c r="BV242" s="86"/>
      <c r="BW242" s="86"/>
      <c r="BX242" s="86"/>
      <c r="BY242" s="86"/>
      <c r="BZ242" s="86"/>
      <c r="CA242" s="86"/>
      <c r="CB242" s="86"/>
      <c r="CC242" s="86"/>
      <c r="CD242" s="86"/>
      <c r="CE242" s="86"/>
      <c r="CF242" s="86"/>
      <c r="CG242" s="86"/>
      <c r="CH242" s="86"/>
      <c r="CI242" s="86"/>
      <c r="CJ242" s="86"/>
    </row>
    <row r="243" spans="1:88" x14ac:dyDescent="0.25">
      <c r="A243" s="86"/>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c r="BN243" s="86"/>
      <c r="BO243" s="86"/>
      <c r="BP243" s="86"/>
      <c r="BQ243" s="86"/>
      <c r="BR243" s="86"/>
      <c r="BS243" s="86"/>
      <c r="BT243" s="86"/>
      <c r="BU243" s="86"/>
      <c r="BV243" s="86"/>
      <c r="BW243" s="86"/>
      <c r="BX243" s="86"/>
      <c r="BY243" s="86"/>
      <c r="BZ243" s="86"/>
      <c r="CA243" s="86"/>
      <c r="CB243" s="86"/>
      <c r="CC243" s="86"/>
      <c r="CD243" s="86"/>
      <c r="CE243" s="86"/>
      <c r="CF243" s="86"/>
      <c r="CG243" s="86"/>
      <c r="CH243" s="86"/>
      <c r="CI243" s="86"/>
      <c r="CJ243" s="86"/>
    </row>
    <row r="244" spans="1:88" x14ac:dyDescent="0.25">
      <c r="A244" s="86"/>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c r="BN244" s="86"/>
      <c r="BO244" s="86"/>
      <c r="BP244" s="86"/>
      <c r="BQ244" s="86"/>
      <c r="BR244" s="86"/>
      <c r="BS244" s="86"/>
      <c r="BT244" s="86"/>
      <c r="BU244" s="86"/>
      <c r="BV244" s="86"/>
      <c r="BW244" s="86"/>
      <c r="BX244" s="86"/>
      <c r="BY244" s="86"/>
      <c r="BZ244" s="86"/>
      <c r="CA244" s="86"/>
      <c r="CB244" s="86"/>
      <c r="CC244" s="86"/>
      <c r="CD244" s="86"/>
      <c r="CE244" s="86"/>
      <c r="CF244" s="86"/>
      <c r="CG244" s="86"/>
      <c r="CH244" s="86"/>
      <c r="CI244" s="86"/>
      <c r="CJ244" s="86"/>
    </row>
    <row r="245" spans="1:88" x14ac:dyDescent="0.25">
      <c r="A245" s="86"/>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c r="BN245" s="86"/>
      <c r="BO245" s="86"/>
      <c r="BP245" s="86"/>
      <c r="BQ245" s="86"/>
      <c r="BR245" s="86"/>
      <c r="BS245" s="86"/>
      <c r="BT245" s="86"/>
      <c r="BU245" s="86"/>
      <c r="BV245" s="86"/>
      <c r="BW245" s="86"/>
      <c r="BX245" s="86"/>
      <c r="BY245" s="86"/>
      <c r="BZ245" s="86"/>
      <c r="CA245" s="86"/>
      <c r="CB245" s="86"/>
      <c r="CC245" s="86"/>
      <c r="CD245" s="86"/>
      <c r="CE245" s="86"/>
      <c r="CF245" s="86"/>
      <c r="CG245" s="86"/>
      <c r="CH245" s="86"/>
      <c r="CI245" s="86"/>
      <c r="CJ245" s="86"/>
    </row>
    <row r="246" spans="1:88" x14ac:dyDescent="0.25">
      <c r="A246" s="86"/>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c r="BN246" s="86"/>
      <c r="BO246" s="86"/>
      <c r="BP246" s="86"/>
      <c r="BQ246" s="86"/>
      <c r="BR246" s="86"/>
      <c r="BS246" s="86"/>
      <c r="BT246" s="86"/>
      <c r="BU246" s="86"/>
      <c r="BV246" s="86"/>
      <c r="BW246" s="86"/>
      <c r="BX246" s="86"/>
      <c r="BY246" s="86"/>
      <c r="BZ246" s="86"/>
      <c r="CA246" s="86"/>
      <c r="CB246" s="86"/>
      <c r="CC246" s="86"/>
      <c r="CD246" s="86"/>
      <c r="CE246" s="86"/>
      <c r="CF246" s="86"/>
      <c r="CG246" s="86"/>
      <c r="CH246" s="86"/>
      <c r="CI246" s="86"/>
      <c r="CJ246" s="86"/>
    </row>
    <row r="247" spans="1:88" x14ac:dyDescent="0.25">
      <c r="A247" s="86"/>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c r="BN247" s="86"/>
      <c r="BO247" s="86"/>
      <c r="BP247" s="86"/>
      <c r="BQ247" s="86"/>
      <c r="BR247" s="86"/>
      <c r="BS247" s="86"/>
      <c r="BT247" s="86"/>
      <c r="BU247" s="86"/>
      <c r="BV247" s="86"/>
      <c r="BW247" s="86"/>
      <c r="BX247" s="86"/>
      <c r="BY247" s="86"/>
      <c r="BZ247" s="86"/>
      <c r="CA247" s="86"/>
      <c r="CB247" s="86"/>
      <c r="CC247" s="86"/>
      <c r="CD247" s="86"/>
      <c r="CE247" s="86"/>
      <c r="CF247" s="86"/>
      <c r="CG247" s="86"/>
      <c r="CH247" s="86"/>
      <c r="CI247" s="86"/>
      <c r="CJ247" s="86"/>
    </row>
    <row r="248" spans="1:88" x14ac:dyDescent="0.25">
      <c r="A248" s="86"/>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c r="BN248" s="86"/>
      <c r="BO248" s="86"/>
      <c r="BP248" s="86"/>
      <c r="BQ248" s="86"/>
      <c r="BR248" s="86"/>
      <c r="BS248" s="86"/>
      <c r="BT248" s="86"/>
      <c r="BU248" s="86"/>
      <c r="BV248" s="86"/>
      <c r="BW248" s="86"/>
      <c r="BX248" s="86"/>
      <c r="BY248" s="86"/>
      <c r="BZ248" s="86"/>
      <c r="CA248" s="86"/>
      <c r="CB248" s="86"/>
      <c r="CC248" s="86"/>
      <c r="CD248" s="86"/>
      <c r="CE248" s="86"/>
      <c r="CF248" s="86"/>
      <c r="CG248" s="86"/>
      <c r="CH248" s="86"/>
      <c r="CI248" s="86"/>
      <c r="CJ248" s="86"/>
    </row>
    <row r="249" spans="1:88" x14ac:dyDescent="0.25">
      <c r="A249" s="86"/>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c r="BN249" s="86"/>
      <c r="BO249" s="86"/>
      <c r="BP249" s="86"/>
      <c r="BQ249" s="86"/>
      <c r="BR249" s="86"/>
      <c r="BS249" s="86"/>
      <c r="BT249" s="86"/>
      <c r="BU249" s="86"/>
      <c r="BV249" s="86"/>
      <c r="BW249" s="86"/>
      <c r="BX249" s="86"/>
      <c r="BY249" s="86"/>
      <c r="BZ249" s="86"/>
      <c r="CA249" s="86"/>
      <c r="CB249" s="86"/>
      <c r="CC249" s="86"/>
      <c r="CD249" s="86"/>
      <c r="CE249" s="86"/>
      <c r="CF249" s="86"/>
      <c r="CG249" s="86"/>
      <c r="CH249" s="86"/>
      <c r="CI249" s="86"/>
      <c r="CJ249" s="86"/>
    </row>
    <row r="250" spans="1:88" x14ac:dyDescent="0.25">
      <c r="A250" s="86"/>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c r="BN250" s="86"/>
      <c r="BO250" s="86"/>
      <c r="BP250" s="86"/>
      <c r="BQ250" s="86"/>
      <c r="BR250" s="86"/>
      <c r="BS250" s="86"/>
      <c r="BT250" s="86"/>
      <c r="BU250" s="86"/>
      <c r="BV250" s="86"/>
      <c r="BW250" s="86"/>
      <c r="BX250" s="86"/>
      <c r="BY250" s="86"/>
      <c r="BZ250" s="86"/>
      <c r="CA250" s="86"/>
      <c r="CB250" s="86"/>
      <c r="CC250" s="86"/>
      <c r="CD250" s="86"/>
      <c r="CE250" s="86"/>
      <c r="CF250" s="86"/>
      <c r="CG250" s="86"/>
      <c r="CH250" s="86"/>
      <c r="CI250" s="86"/>
      <c r="CJ250" s="86"/>
    </row>
    <row r="251" spans="1:88" x14ac:dyDescent="0.25">
      <c r="A251" s="86"/>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c r="BN251" s="86"/>
      <c r="BO251" s="86"/>
      <c r="BP251" s="86"/>
      <c r="BQ251" s="86"/>
      <c r="BR251" s="86"/>
      <c r="BS251" s="86"/>
      <c r="BT251" s="86"/>
      <c r="BU251" s="86"/>
      <c r="BV251" s="86"/>
      <c r="BW251" s="86"/>
      <c r="BX251" s="86"/>
      <c r="BY251" s="86"/>
      <c r="BZ251" s="86"/>
      <c r="CA251" s="86"/>
      <c r="CB251" s="86"/>
      <c r="CC251" s="86"/>
      <c r="CD251" s="86"/>
      <c r="CE251" s="86"/>
      <c r="CF251" s="86"/>
      <c r="CG251" s="86"/>
      <c r="CH251" s="86"/>
      <c r="CI251" s="86"/>
      <c r="CJ251" s="86"/>
    </row>
    <row r="252" spans="1:88" x14ac:dyDescent="0.25">
      <c r="A252" s="86"/>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c r="BN252" s="86"/>
      <c r="BO252" s="86"/>
      <c r="BP252" s="86"/>
      <c r="BQ252" s="86"/>
      <c r="BR252" s="86"/>
      <c r="BS252" s="86"/>
      <c r="BT252" s="86"/>
      <c r="BU252" s="86"/>
      <c r="BV252" s="86"/>
      <c r="BW252" s="86"/>
      <c r="BX252" s="86"/>
      <c r="BY252" s="86"/>
      <c r="BZ252" s="86"/>
      <c r="CA252" s="86"/>
      <c r="CB252" s="86"/>
      <c r="CC252" s="86"/>
      <c r="CD252" s="86"/>
      <c r="CE252" s="86"/>
      <c r="CF252" s="86"/>
      <c r="CG252" s="86"/>
      <c r="CH252" s="86"/>
      <c r="CI252" s="86"/>
      <c r="CJ252" s="86"/>
    </row>
    <row r="253" spans="1:88" x14ac:dyDescent="0.25">
      <c r="A253" s="86"/>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c r="BN253" s="86"/>
      <c r="BO253" s="86"/>
      <c r="BP253" s="86"/>
      <c r="BQ253" s="86"/>
      <c r="BR253" s="86"/>
      <c r="BS253" s="86"/>
      <c r="BT253" s="86"/>
      <c r="BU253" s="86"/>
      <c r="BV253" s="86"/>
      <c r="BW253" s="86"/>
      <c r="BX253" s="86"/>
      <c r="BY253" s="86"/>
      <c r="BZ253" s="86"/>
      <c r="CA253" s="86"/>
      <c r="CB253" s="86"/>
      <c r="CC253" s="86"/>
      <c r="CD253" s="86"/>
      <c r="CE253" s="86"/>
      <c r="CF253" s="86"/>
      <c r="CG253" s="86"/>
      <c r="CH253" s="86"/>
      <c r="CI253" s="86"/>
      <c r="CJ253" s="86"/>
    </row>
    <row r="254" spans="1:88" x14ac:dyDescent="0.25">
      <c r="A254" s="86"/>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c r="BN254" s="86"/>
      <c r="BO254" s="86"/>
      <c r="BP254" s="86"/>
      <c r="BQ254" s="86"/>
      <c r="BR254" s="86"/>
      <c r="BS254" s="86"/>
      <c r="BT254" s="86"/>
      <c r="BU254" s="86"/>
      <c r="BV254" s="86"/>
      <c r="BW254" s="86"/>
      <c r="BX254" s="86"/>
      <c r="BY254" s="86"/>
      <c r="BZ254" s="86"/>
      <c r="CA254" s="86"/>
      <c r="CB254" s="86"/>
      <c r="CC254" s="86"/>
      <c r="CD254" s="86"/>
      <c r="CE254" s="86"/>
      <c r="CF254" s="86"/>
      <c r="CG254" s="86"/>
      <c r="CH254" s="86"/>
      <c r="CI254" s="86"/>
      <c r="CJ254" s="86"/>
    </row>
    <row r="255" spans="1:88" x14ac:dyDescent="0.25">
      <c r="A255" s="86"/>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c r="BN255" s="86"/>
      <c r="BO255" s="86"/>
      <c r="BP255" s="86"/>
      <c r="BQ255" s="86"/>
      <c r="BR255" s="86"/>
      <c r="BS255" s="86"/>
      <c r="BT255" s="86"/>
      <c r="BU255" s="86"/>
      <c r="BV255" s="86"/>
      <c r="BW255" s="86"/>
      <c r="BX255" s="86"/>
      <c r="BY255" s="86"/>
      <c r="BZ255" s="86"/>
      <c r="CA255" s="86"/>
      <c r="CB255" s="86"/>
      <c r="CC255" s="86"/>
      <c r="CD255" s="86"/>
      <c r="CE255" s="86"/>
      <c r="CF255" s="86"/>
      <c r="CG255" s="86"/>
      <c r="CH255" s="86"/>
      <c r="CI255" s="86"/>
      <c r="CJ255" s="86"/>
    </row>
    <row r="256" spans="1:88" x14ac:dyDescent="0.25">
      <c r="A256" s="86"/>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c r="BN256" s="86"/>
      <c r="BO256" s="86"/>
      <c r="BP256" s="86"/>
      <c r="BQ256" s="86"/>
      <c r="BR256" s="86"/>
      <c r="BS256" s="86"/>
      <c r="BT256" s="86"/>
      <c r="BU256" s="86"/>
      <c r="BV256" s="86"/>
      <c r="BW256" s="86"/>
      <c r="BX256" s="86"/>
      <c r="BY256" s="86"/>
      <c r="BZ256" s="86"/>
      <c r="CA256" s="86"/>
      <c r="CB256" s="86"/>
      <c r="CC256" s="86"/>
      <c r="CD256" s="86"/>
      <c r="CE256" s="86"/>
      <c r="CF256" s="86"/>
      <c r="CG256" s="86"/>
      <c r="CH256" s="86"/>
      <c r="CI256" s="86"/>
      <c r="CJ256" s="86"/>
    </row>
    <row r="257" spans="1:88" x14ac:dyDescent="0.25">
      <c r="A257" s="86"/>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c r="BN257" s="86"/>
      <c r="BO257" s="86"/>
      <c r="BP257" s="86"/>
      <c r="BQ257" s="86"/>
      <c r="BR257" s="86"/>
      <c r="BS257" s="86"/>
      <c r="BT257" s="86"/>
      <c r="BU257" s="86"/>
      <c r="BV257" s="86"/>
      <c r="BW257" s="86"/>
      <c r="BX257" s="86"/>
      <c r="BY257" s="86"/>
      <c r="BZ257" s="86"/>
      <c r="CA257" s="86"/>
      <c r="CB257" s="86"/>
      <c r="CC257" s="86"/>
      <c r="CD257" s="86"/>
      <c r="CE257" s="86"/>
      <c r="CF257" s="86"/>
      <c r="CG257" s="86"/>
      <c r="CH257" s="86"/>
      <c r="CI257" s="86"/>
      <c r="CJ257" s="86"/>
    </row>
    <row r="258" spans="1:88" x14ac:dyDescent="0.25">
      <c r="A258" s="86"/>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c r="BN258" s="86"/>
      <c r="BO258" s="86"/>
      <c r="BP258" s="86"/>
      <c r="BQ258" s="86"/>
      <c r="BR258" s="86"/>
      <c r="BS258" s="86"/>
      <c r="BT258" s="86"/>
      <c r="BU258" s="86"/>
      <c r="BV258" s="86"/>
      <c r="BW258" s="86"/>
      <c r="BX258" s="86"/>
      <c r="BY258" s="86"/>
      <c r="BZ258" s="86"/>
      <c r="CA258" s="86"/>
      <c r="CB258" s="86"/>
      <c r="CC258" s="86"/>
      <c r="CD258" s="86"/>
      <c r="CE258" s="86"/>
      <c r="CF258" s="86"/>
      <c r="CG258" s="86"/>
      <c r="CH258" s="86"/>
      <c r="CI258" s="86"/>
      <c r="CJ258" s="86"/>
    </row>
    <row r="259" spans="1:88" x14ac:dyDescent="0.25">
      <c r="A259" s="86"/>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c r="BN259" s="86"/>
      <c r="BO259" s="86"/>
      <c r="BP259" s="86"/>
      <c r="BQ259" s="86"/>
      <c r="BR259" s="86"/>
      <c r="BS259" s="86"/>
      <c r="BT259" s="86"/>
      <c r="BU259" s="86"/>
      <c r="BV259" s="86"/>
      <c r="BW259" s="86"/>
      <c r="BX259" s="86"/>
      <c r="BY259" s="86"/>
      <c r="BZ259" s="86"/>
      <c r="CA259" s="86"/>
      <c r="CB259" s="86"/>
      <c r="CC259" s="86"/>
      <c r="CD259" s="86"/>
      <c r="CE259" s="86"/>
      <c r="CF259" s="86"/>
      <c r="CG259" s="86"/>
      <c r="CH259" s="86"/>
      <c r="CI259" s="86"/>
      <c r="CJ259" s="86"/>
    </row>
    <row r="260" spans="1:88" x14ac:dyDescent="0.25">
      <c r="A260" s="86"/>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c r="BN260" s="86"/>
      <c r="BO260" s="86"/>
      <c r="BP260" s="86"/>
      <c r="BQ260" s="86"/>
      <c r="BR260" s="86"/>
      <c r="BS260" s="86"/>
      <c r="BT260" s="86"/>
      <c r="BU260" s="86"/>
      <c r="BV260" s="86"/>
      <c r="BW260" s="86"/>
      <c r="BX260" s="86"/>
      <c r="BY260" s="86"/>
      <c r="BZ260" s="86"/>
      <c r="CA260" s="86"/>
      <c r="CB260" s="86"/>
      <c r="CC260" s="86"/>
      <c r="CD260" s="86"/>
      <c r="CE260" s="86"/>
      <c r="CF260" s="86"/>
      <c r="CG260" s="86"/>
      <c r="CH260" s="86"/>
      <c r="CI260" s="86"/>
      <c r="CJ260" s="86"/>
    </row>
    <row r="261" spans="1:88" x14ac:dyDescent="0.25">
      <c r="A261" s="86"/>
      <c r="B261" s="86"/>
      <c r="C261" s="86"/>
      <c r="D261" s="86"/>
      <c r="E261" s="86"/>
      <c r="F261" s="86"/>
      <c r="G261" s="86"/>
      <c r="H261" s="86"/>
      <c r="I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c r="BN261" s="86"/>
      <c r="BO261" s="86"/>
      <c r="BP261" s="86"/>
      <c r="BQ261" s="86"/>
      <c r="BR261" s="86"/>
      <c r="BS261" s="86"/>
      <c r="BT261" s="86"/>
      <c r="BU261" s="86"/>
      <c r="BV261" s="86"/>
      <c r="BW261" s="86"/>
      <c r="BX261" s="86"/>
      <c r="BY261" s="86"/>
      <c r="BZ261" s="86"/>
      <c r="CA261" s="86"/>
      <c r="CB261" s="86"/>
      <c r="CC261" s="86"/>
      <c r="CD261" s="86"/>
      <c r="CE261" s="86"/>
      <c r="CF261" s="86"/>
      <c r="CG261" s="86"/>
      <c r="CH261" s="86"/>
      <c r="CI261" s="86"/>
      <c r="CJ261" s="86"/>
    </row>
    <row r="262" spans="1:88" x14ac:dyDescent="0.25">
      <c r="A262" s="86"/>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c r="BN262" s="86"/>
      <c r="BO262" s="86"/>
      <c r="BP262" s="86"/>
      <c r="BQ262" s="86"/>
      <c r="BR262" s="86"/>
      <c r="BS262" s="86"/>
      <c r="BT262" s="86"/>
      <c r="BU262" s="86"/>
      <c r="BV262" s="86"/>
      <c r="BW262" s="86"/>
      <c r="BX262" s="86"/>
      <c r="BY262" s="86"/>
      <c r="BZ262" s="86"/>
      <c r="CA262" s="86"/>
      <c r="CB262" s="86"/>
      <c r="CC262" s="86"/>
      <c r="CD262" s="86"/>
      <c r="CE262" s="86"/>
      <c r="CF262" s="86"/>
      <c r="CG262" s="86"/>
      <c r="CH262" s="86"/>
      <c r="CI262" s="86"/>
      <c r="CJ262" s="86"/>
    </row>
    <row r="263" spans="1:88" x14ac:dyDescent="0.25">
      <c r="A263" s="86"/>
      <c r="B263" s="86"/>
      <c r="C263" s="86"/>
      <c r="D263" s="86"/>
      <c r="E263" s="86"/>
      <c r="F263" s="86"/>
      <c r="G263" s="86"/>
      <c r="H263" s="86"/>
      <c r="I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c r="BN263" s="86"/>
      <c r="BO263" s="86"/>
      <c r="BP263" s="86"/>
      <c r="BQ263" s="86"/>
      <c r="BR263" s="86"/>
      <c r="BS263" s="86"/>
      <c r="BT263" s="86"/>
      <c r="BU263" s="86"/>
      <c r="BV263" s="86"/>
      <c r="BW263" s="86"/>
      <c r="BX263" s="86"/>
      <c r="BY263" s="86"/>
      <c r="BZ263" s="86"/>
      <c r="CA263" s="86"/>
      <c r="CB263" s="86"/>
      <c r="CC263" s="86"/>
      <c r="CD263" s="86"/>
      <c r="CE263" s="86"/>
      <c r="CF263" s="86"/>
      <c r="CG263" s="86"/>
      <c r="CH263" s="86"/>
      <c r="CI263" s="86"/>
      <c r="CJ263" s="86"/>
    </row>
    <row r="264" spans="1:88" x14ac:dyDescent="0.2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c r="BN264" s="86"/>
      <c r="BO264" s="86"/>
      <c r="BP264" s="86"/>
      <c r="BQ264" s="86"/>
      <c r="BR264" s="86"/>
      <c r="BS264" s="86"/>
      <c r="BT264" s="86"/>
      <c r="BU264" s="86"/>
      <c r="BV264" s="86"/>
      <c r="BW264" s="86"/>
      <c r="BX264" s="86"/>
      <c r="BY264" s="86"/>
      <c r="BZ264" s="86"/>
      <c r="CA264" s="86"/>
      <c r="CB264" s="86"/>
      <c r="CC264" s="86"/>
      <c r="CD264" s="86"/>
      <c r="CE264" s="86"/>
      <c r="CF264" s="86"/>
      <c r="CG264" s="86"/>
      <c r="CH264" s="86"/>
      <c r="CI264" s="86"/>
      <c r="CJ264" s="86"/>
    </row>
    <row r="265" spans="1:88" x14ac:dyDescent="0.25">
      <c r="A265" s="86"/>
      <c r="B265" s="86"/>
      <c r="C265" s="86"/>
      <c r="D265" s="86"/>
      <c r="E265" s="86"/>
      <c r="F265" s="86"/>
      <c r="G265" s="86"/>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c r="BN265" s="86"/>
      <c r="BO265" s="86"/>
      <c r="BP265" s="86"/>
      <c r="BQ265" s="86"/>
      <c r="BR265" s="86"/>
      <c r="BS265" s="86"/>
      <c r="BT265" s="86"/>
      <c r="BU265" s="86"/>
      <c r="BV265" s="86"/>
      <c r="BW265" s="86"/>
      <c r="BX265" s="86"/>
      <c r="BY265" s="86"/>
      <c r="BZ265" s="86"/>
      <c r="CA265" s="86"/>
      <c r="CB265" s="86"/>
      <c r="CC265" s="86"/>
      <c r="CD265" s="86"/>
      <c r="CE265" s="86"/>
      <c r="CF265" s="86"/>
      <c r="CG265" s="86"/>
      <c r="CH265" s="86"/>
      <c r="CI265" s="86"/>
      <c r="CJ265" s="86"/>
    </row>
    <row r="266" spans="1:88" x14ac:dyDescent="0.25">
      <c r="A266" s="86"/>
      <c r="B266" s="86"/>
      <c r="C266" s="86"/>
      <c r="D266" s="86"/>
      <c r="E266" s="86"/>
      <c r="F266" s="86"/>
      <c r="G266" s="86"/>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c r="BN266" s="86"/>
      <c r="BO266" s="86"/>
      <c r="BP266" s="86"/>
      <c r="BQ266" s="86"/>
      <c r="BR266" s="86"/>
      <c r="BS266" s="86"/>
      <c r="BT266" s="86"/>
      <c r="BU266" s="86"/>
      <c r="BV266" s="86"/>
      <c r="BW266" s="86"/>
      <c r="BX266" s="86"/>
      <c r="BY266" s="86"/>
      <c r="BZ266" s="86"/>
      <c r="CA266" s="86"/>
      <c r="CB266" s="86"/>
      <c r="CC266" s="86"/>
      <c r="CD266" s="86"/>
      <c r="CE266" s="86"/>
      <c r="CF266" s="86"/>
      <c r="CG266" s="86"/>
      <c r="CH266" s="86"/>
      <c r="CI266" s="86"/>
      <c r="CJ266" s="86"/>
    </row>
    <row r="267" spans="1:88" x14ac:dyDescent="0.25">
      <c r="A267" s="86"/>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c r="BN267" s="86"/>
      <c r="BO267" s="86"/>
      <c r="BP267" s="86"/>
      <c r="BQ267" s="86"/>
      <c r="BR267" s="86"/>
      <c r="BS267" s="86"/>
      <c r="BT267" s="86"/>
      <c r="BU267" s="86"/>
      <c r="BV267" s="86"/>
      <c r="BW267" s="86"/>
      <c r="BX267" s="86"/>
      <c r="BY267" s="86"/>
      <c r="BZ267" s="86"/>
      <c r="CA267" s="86"/>
      <c r="CB267" s="86"/>
      <c r="CC267" s="86"/>
      <c r="CD267" s="86"/>
      <c r="CE267" s="86"/>
      <c r="CF267" s="86"/>
      <c r="CG267" s="86"/>
      <c r="CH267" s="86"/>
      <c r="CI267" s="86"/>
      <c r="CJ267" s="86"/>
    </row>
    <row r="268" spans="1:88" x14ac:dyDescent="0.25">
      <c r="A268" s="86"/>
      <c r="B268" s="86"/>
      <c r="C268" s="86"/>
      <c r="D268" s="86"/>
      <c r="E268" s="86"/>
      <c r="F268" s="86"/>
      <c r="G268" s="86"/>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c r="BN268" s="86"/>
      <c r="BO268" s="86"/>
      <c r="BP268" s="86"/>
      <c r="BQ268" s="86"/>
      <c r="BR268" s="86"/>
      <c r="BS268" s="86"/>
      <c r="BT268" s="86"/>
      <c r="BU268" s="86"/>
      <c r="BV268" s="86"/>
      <c r="BW268" s="86"/>
      <c r="BX268" s="86"/>
      <c r="BY268" s="86"/>
      <c r="BZ268" s="86"/>
      <c r="CA268" s="86"/>
      <c r="CB268" s="86"/>
      <c r="CC268" s="86"/>
      <c r="CD268" s="86"/>
      <c r="CE268" s="86"/>
      <c r="CF268" s="86"/>
      <c r="CG268" s="86"/>
      <c r="CH268" s="86"/>
      <c r="CI268" s="86"/>
      <c r="CJ268" s="86"/>
    </row>
    <row r="269" spans="1:88" x14ac:dyDescent="0.25">
      <c r="A269" s="86"/>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c r="BN269" s="86"/>
      <c r="BO269" s="86"/>
      <c r="BP269" s="86"/>
      <c r="BQ269" s="86"/>
      <c r="BR269" s="86"/>
      <c r="BS269" s="86"/>
      <c r="BT269" s="86"/>
      <c r="BU269" s="86"/>
      <c r="BV269" s="86"/>
      <c r="BW269" s="86"/>
      <c r="BX269" s="86"/>
      <c r="BY269" s="86"/>
      <c r="BZ269" s="86"/>
      <c r="CA269" s="86"/>
      <c r="CB269" s="86"/>
      <c r="CC269" s="86"/>
      <c r="CD269" s="86"/>
      <c r="CE269" s="86"/>
      <c r="CF269" s="86"/>
      <c r="CG269" s="86"/>
      <c r="CH269" s="86"/>
      <c r="CI269" s="86"/>
      <c r="CJ269" s="86"/>
    </row>
    <row r="270" spans="1:88" x14ac:dyDescent="0.25">
      <c r="A270" s="86"/>
      <c r="B270" s="86"/>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c r="BN270" s="86"/>
      <c r="BO270" s="86"/>
      <c r="BP270" s="86"/>
      <c r="BQ270" s="86"/>
      <c r="BR270" s="86"/>
      <c r="BS270" s="86"/>
      <c r="BT270" s="86"/>
      <c r="BU270" s="86"/>
      <c r="BV270" s="86"/>
      <c r="BW270" s="86"/>
      <c r="BX270" s="86"/>
      <c r="BY270" s="86"/>
      <c r="BZ270" s="86"/>
      <c r="CA270" s="86"/>
      <c r="CB270" s="86"/>
      <c r="CC270" s="86"/>
      <c r="CD270" s="86"/>
      <c r="CE270" s="86"/>
      <c r="CF270" s="86"/>
      <c r="CG270" s="86"/>
      <c r="CH270" s="86"/>
      <c r="CI270" s="86"/>
      <c r="CJ270" s="86"/>
    </row>
    <row r="271" spans="1:88" x14ac:dyDescent="0.25">
      <c r="A271" s="86"/>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c r="BN271" s="86"/>
      <c r="BO271" s="86"/>
      <c r="BP271" s="86"/>
      <c r="BQ271" s="86"/>
      <c r="BR271" s="86"/>
      <c r="BS271" s="86"/>
      <c r="BT271" s="86"/>
      <c r="BU271" s="86"/>
      <c r="BV271" s="86"/>
      <c r="BW271" s="86"/>
      <c r="BX271" s="86"/>
      <c r="BY271" s="86"/>
      <c r="BZ271" s="86"/>
      <c r="CA271" s="86"/>
      <c r="CB271" s="86"/>
      <c r="CC271" s="86"/>
      <c r="CD271" s="86"/>
      <c r="CE271" s="86"/>
      <c r="CF271" s="86"/>
      <c r="CG271" s="86"/>
      <c r="CH271" s="86"/>
      <c r="CI271" s="86"/>
      <c r="CJ271" s="86"/>
    </row>
    <row r="272" spans="1:88" x14ac:dyDescent="0.25">
      <c r="A272" s="86"/>
      <c r="B272" s="86"/>
      <c r="C272" s="86"/>
      <c r="D272" s="86"/>
      <c r="E272" s="86"/>
      <c r="F272" s="86"/>
      <c r="G272" s="86"/>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c r="BN272" s="86"/>
      <c r="BO272" s="86"/>
      <c r="BP272" s="86"/>
      <c r="BQ272" s="86"/>
      <c r="BR272" s="86"/>
      <c r="BS272" s="86"/>
      <c r="BT272" s="86"/>
      <c r="BU272" s="86"/>
      <c r="BV272" s="86"/>
      <c r="BW272" s="86"/>
      <c r="BX272" s="86"/>
      <c r="BY272" s="86"/>
      <c r="BZ272" s="86"/>
      <c r="CA272" s="86"/>
      <c r="CB272" s="86"/>
      <c r="CC272" s="86"/>
      <c r="CD272" s="86"/>
      <c r="CE272" s="86"/>
      <c r="CF272" s="86"/>
      <c r="CG272" s="86"/>
      <c r="CH272" s="86"/>
      <c r="CI272" s="86"/>
      <c r="CJ272" s="86"/>
    </row>
    <row r="273" spans="1:88" x14ac:dyDescent="0.25">
      <c r="A273" s="86"/>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c r="BN273" s="86"/>
      <c r="BO273" s="86"/>
      <c r="BP273" s="86"/>
      <c r="BQ273" s="86"/>
      <c r="BR273" s="86"/>
      <c r="BS273" s="86"/>
      <c r="BT273" s="86"/>
      <c r="BU273" s="86"/>
      <c r="BV273" s="86"/>
      <c r="BW273" s="86"/>
      <c r="BX273" s="86"/>
      <c r="BY273" s="86"/>
      <c r="BZ273" s="86"/>
      <c r="CA273" s="86"/>
      <c r="CB273" s="86"/>
      <c r="CC273" s="86"/>
      <c r="CD273" s="86"/>
      <c r="CE273" s="86"/>
      <c r="CF273" s="86"/>
      <c r="CG273" s="86"/>
      <c r="CH273" s="86"/>
      <c r="CI273" s="86"/>
      <c r="CJ273" s="86"/>
    </row>
    <row r="274" spans="1:88" x14ac:dyDescent="0.25">
      <c r="A274" s="86"/>
      <c r="B274" s="86"/>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c r="BN274" s="86"/>
      <c r="BO274" s="86"/>
      <c r="BP274" s="86"/>
      <c r="BQ274" s="86"/>
      <c r="BR274" s="86"/>
      <c r="BS274" s="86"/>
      <c r="BT274" s="86"/>
      <c r="BU274" s="86"/>
      <c r="BV274" s="86"/>
      <c r="BW274" s="86"/>
      <c r="BX274" s="86"/>
      <c r="BY274" s="86"/>
      <c r="BZ274" s="86"/>
      <c r="CA274" s="86"/>
      <c r="CB274" s="86"/>
      <c r="CC274" s="86"/>
      <c r="CD274" s="86"/>
      <c r="CE274" s="86"/>
      <c r="CF274" s="86"/>
      <c r="CG274" s="86"/>
      <c r="CH274" s="86"/>
      <c r="CI274" s="86"/>
      <c r="CJ274" s="86"/>
    </row>
    <row r="275" spans="1:88" x14ac:dyDescent="0.25">
      <c r="A275" s="86"/>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c r="BN275" s="86"/>
      <c r="BO275" s="86"/>
      <c r="BP275" s="86"/>
      <c r="BQ275" s="86"/>
      <c r="BR275" s="86"/>
      <c r="BS275" s="86"/>
      <c r="BT275" s="86"/>
      <c r="BU275" s="86"/>
      <c r="BV275" s="86"/>
      <c r="BW275" s="86"/>
      <c r="BX275" s="86"/>
      <c r="BY275" s="86"/>
      <c r="BZ275" s="86"/>
      <c r="CA275" s="86"/>
      <c r="CB275" s="86"/>
      <c r="CC275" s="86"/>
      <c r="CD275" s="86"/>
      <c r="CE275" s="86"/>
      <c r="CF275" s="86"/>
      <c r="CG275" s="86"/>
      <c r="CH275" s="86"/>
      <c r="CI275" s="86"/>
      <c r="CJ275" s="86"/>
    </row>
    <row r="276" spans="1:88" x14ac:dyDescent="0.25">
      <c r="A276" s="86"/>
      <c r="B276" s="86"/>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c r="BN276" s="86"/>
      <c r="BO276" s="86"/>
      <c r="BP276" s="86"/>
      <c r="BQ276" s="86"/>
      <c r="BR276" s="86"/>
      <c r="BS276" s="86"/>
      <c r="BT276" s="86"/>
      <c r="BU276" s="86"/>
      <c r="BV276" s="86"/>
      <c r="BW276" s="86"/>
      <c r="BX276" s="86"/>
      <c r="BY276" s="86"/>
      <c r="BZ276" s="86"/>
      <c r="CA276" s="86"/>
      <c r="CB276" s="86"/>
      <c r="CC276" s="86"/>
      <c r="CD276" s="86"/>
      <c r="CE276" s="86"/>
      <c r="CF276" s="86"/>
      <c r="CG276" s="86"/>
      <c r="CH276" s="86"/>
      <c r="CI276" s="86"/>
      <c r="CJ276" s="86"/>
    </row>
    <row r="277" spans="1:88" x14ac:dyDescent="0.25">
      <c r="A277" s="86"/>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c r="BN277" s="86"/>
      <c r="BO277" s="86"/>
      <c r="BP277" s="86"/>
      <c r="BQ277" s="86"/>
      <c r="BR277" s="86"/>
      <c r="BS277" s="86"/>
      <c r="BT277" s="86"/>
      <c r="BU277" s="86"/>
      <c r="BV277" s="86"/>
      <c r="BW277" s="86"/>
      <c r="BX277" s="86"/>
      <c r="BY277" s="86"/>
      <c r="BZ277" s="86"/>
      <c r="CA277" s="86"/>
      <c r="CB277" s="86"/>
      <c r="CC277" s="86"/>
      <c r="CD277" s="86"/>
      <c r="CE277" s="86"/>
      <c r="CF277" s="86"/>
      <c r="CG277" s="86"/>
      <c r="CH277" s="86"/>
      <c r="CI277" s="86"/>
      <c r="CJ277" s="86"/>
    </row>
    <row r="278" spans="1:88" x14ac:dyDescent="0.25">
      <c r="A278" s="86"/>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86"/>
      <c r="AK278" s="86"/>
      <c r="AL278" s="86"/>
      <c r="AM278" s="86"/>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c r="BN278" s="86"/>
      <c r="BO278" s="86"/>
      <c r="BP278" s="86"/>
      <c r="BQ278" s="86"/>
      <c r="BR278" s="86"/>
      <c r="BS278" s="86"/>
      <c r="BT278" s="86"/>
      <c r="BU278" s="86"/>
      <c r="BV278" s="86"/>
      <c r="BW278" s="86"/>
      <c r="BX278" s="86"/>
      <c r="BY278" s="86"/>
      <c r="BZ278" s="86"/>
      <c r="CA278" s="86"/>
      <c r="CB278" s="86"/>
      <c r="CC278" s="86"/>
      <c r="CD278" s="86"/>
      <c r="CE278" s="86"/>
      <c r="CF278" s="86"/>
      <c r="CG278" s="86"/>
      <c r="CH278" s="86"/>
      <c r="CI278" s="86"/>
      <c r="CJ278" s="86"/>
    </row>
    <row r="279" spans="1:88" x14ac:dyDescent="0.25">
      <c r="A279" s="86"/>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c r="BN279" s="86"/>
      <c r="BO279" s="86"/>
      <c r="BP279" s="86"/>
      <c r="BQ279" s="86"/>
      <c r="BR279" s="86"/>
      <c r="BS279" s="86"/>
      <c r="BT279" s="86"/>
      <c r="BU279" s="86"/>
      <c r="BV279" s="86"/>
      <c r="BW279" s="86"/>
      <c r="BX279" s="86"/>
      <c r="BY279" s="86"/>
      <c r="BZ279" s="86"/>
      <c r="CA279" s="86"/>
      <c r="CB279" s="86"/>
      <c r="CC279" s="86"/>
      <c r="CD279" s="86"/>
      <c r="CE279" s="86"/>
      <c r="CF279" s="86"/>
      <c r="CG279" s="86"/>
      <c r="CH279" s="86"/>
      <c r="CI279" s="86"/>
      <c r="CJ279" s="86"/>
    </row>
    <row r="280" spans="1:88" x14ac:dyDescent="0.25">
      <c r="A280" s="86"/>
      <c r="B280" s="86"/>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c r="BN280" s="86"/>
      <c r="BO280" s="86"/>
      <c r="BP280" s="86"/>
      <c r="BQ280" s="86"/>
      <c r="BR280" s="86"/>
      <c r="BS280" s="86"/>
      <c r="BT280" s="86"/>
      <c r="BU280" s="86"/>
      <c r="BV280" s="86"/>
      <c r="BW280" s="86"/>
      <c r="BX280" s="86"/>
      <c r="BY280" s="86"/>
      <c r="BZ280" s="86"/>
      <c r="CA280" s="86"/>
      <c r="CB280" s="86"/>
      <c r="CC280" s="86"/>
      <c r="CD280" s="86"/>
      <c r="CE280" s="86"/>
      <c r="CF280" s="86"/>
      <c r="CG280" s="86"/>
      <c r="CH280" s="86"/>
      <c r="CI280" s="86"/>
      <c r="CJ280" s="86"/>
    </row>
    <row r="281" spans="1:88" x14ac:dyDescent="0.25">
      <c r="A281" s="86"/>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c r="BN281" s="86"/>
      <c r="BO281" s="86"/>
      <c r="BP281" s="86"/>
      <c r="BQ281" s="86"/>
      <c r="BR281" s="86"/>
      <c r="BS281" s="86"/>
      <c r="BT281" s="86"/>
      <c r="BU281" s="86"/>
      <c r="BV281" s="86"/>
      <c r="BW281" s="86"/>
      <c r="BX281" s="86"/>
      <c r="BY281" s="86"/>
      <c r="BZ281" s="86"/>
      <c r="CA281" s="86"/>
      <c r="CB281" s="86"/>
      <c r="CC281" s="86"/>
      <c r="CD281" s="86"/>
      <c r="CE281" s="86"/>
      <c r="CF281" s="86"/>
      <c r="CG281" s="86"/>
      <c r="CH281" s="86"/>
      <c r="CI281" s="86"/>
      <c r="CJ281" s="86"/>
    </row>
    <row r="282" spans="1:88" x14ac:dyDescent="0.25">
      <c r="A282" s="86"/>
      <c r="B282" s="86"/>
      <c r="C282" s="86"/>
      <c r="D282" s="86"/>
      <c r="E282" s="86"/>
      <c r="F282" s="86"/>
      <c r="G282" s="86"/>
      <c r="H282" s="86"/>
      <c r="I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c r="AG282" s="86"/>
      <c r="AH282" s="86"/>
      <c r="AI282" s="86"/>
      <c r="AJ282" s="86"/>
      <c r="AK282" s="86"/>
      <c r="AL282" s="86"/>
      <c r="AM282" s="86"/>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c r="BN282" s="86"/>
      <c r="BO282" s="86"/>
      <c r="BP282" s="86"/>
      <c r="BQ282" s="86"/>
      <c r="BR282" s="86"/>
      <c r="BS282" s="86"/>
      <c r="BT282" s="86"/>
      <c r="BU282" s="86"/>
      <c r="BV282" s="86"/>
      <c r="BW282" s="86"/>
      <c r="BX282" s="86"/>
      <c r="BY282" s="86"/>
      <c r="BZ282" s="86"/>
      <c r="CA282" s="86"/>
      <c r="CB282" s="86"/>
      <c r="CC282" s="86"/>
      <c r="CD282" s="86"/>
      <c r="CE282" s="86"/>
      <c r="CF282" s="86"/>
      <c r="CG282" s="86"/>
      <c r="CH282" s="86"/>
      <c r="CI282" s="86"/>
      <c r="CJ282" s="86"/>
    </row>
    <row r="283" spans="1:88" x14ac:dyDescent="0.25">
      <c r="A283" s="86"/>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c r="BN283" s="86"/>
      <c r="BO283" s="86"/>
      <c r="BP283" s="86"/>
      <c r="BQ283" s="86"/>
      <c r="BR283" s="86"/>
      <c r="BS283" s="86"/>
      <c r="BT283" s="86"/>
      <c r="BU283" s="86"/>
      <c r="BV283" s="86"/>
      <c r="BW283" s="86"/>
      <c r="BX283" s="86"/>
      <c r="BY283" s="86"/>
      <c r="BZ283" s="86"/>
      <c r="CA283" s="86"/>
      <c r="CB283" s="86"/>
      <c r="CC283" s="86"/>
      <c r="CD283" s="86"/>
      <c r="CE283" s="86"/>
      <c r="CF283" s="86"/>
      <c r="CG283" s="86"/>
      <c r="CH283" s="86"/>
      <c r="CI283" s="86"/>
      <c r="CJ283" s="86"/>
    </row>
    <row r="284" spans="1:88" x14ac:dyDescent="0.25">
      <c r="A284" s="86"/>
      <c r="B284" s="86"/>
      <c r="C284" s="86"/>
      <c r="D284" s="86"/>
      <c r="E284" s="86"/>
      <c r="F284" s="86"/>
      <c r="G284" s="86"/>
      <c r="H284" s="86"/>
      <c r="I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c r="BN284" s="86"/>
      <c r="BO284" s="86"/>
      <c r="BP284" s="86"/>
      <c r="BQ284" s="86"/>
      <c r="BR284" s="86"/>
      <c r="BS284" s="86"/>
      <c r="BT284" s="86"/>
      <c r="BU284" s="86"/>
      <c r="BV284" s="86"/>
      <c r="BW284" s="86"/>
      <c r="BX284" s="86"/>
      <c r="BY284" s="86"/>
      <c r="BZ284" s="86"/>
      <c r="CA284" s="86"/>
      <c r="CB284" s="86"/>
      <c r="CC284" s="86"/>
      <c r="CD284" s="86"/>
      <c r="CE284" s="86"/>
      <c r="CF284" s="86"/>
      <c r="CG284" s="86"/>
      <c r="CH284" s="86"/>
      <c r="CI284" s="86"/>
      <c r="CJ284" s="86"/>
    </row>
    <row r="285" spans="1:88" x14ac:dyDescent="0.25">
      <c r="A285" s="86"/>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c r="BN285" s="86"/>
      <c r="BO285" s="86"/>
      <c r="BP285" s="86"/>
      <c r="BQ285" s="86"/>
      <c r="BR285" s="86"/>
      <c r="BS285" s="86"/>
      <c r="BT285" s="86"/>
      <c r="BU285" s="86"/>
      <c r="BV285" s="86"/>
      <c r="BW285" s="86"/>
      <c r="BX285" s="86"/>
      <c r="BY285" s="86"/>
      <c r="BZ285" s="86"/>
      <c r="CA285" s="86"/>
      <c r="CB285" s="86"/>
      <c r="CC285" s="86"/>
      <c r="CD285" s="86"/>
      <c r="CE285" s="86"/>
      <c r="CF285" s="86"/>
      <c r="CG285" s="86"/>
      <c r="CH285" s="86"/>
      <c r="CI285" s="86"/>
      <c r="CJ285" s="86"/>
    </row>
    <row r="286" spans="1:88" x14ac:dyDescent="0.25">
      <c r="A286" s="86"/>
      <c r="B286" s="86"/>
      <c r="C286" s="86"/>
      <c r="D286" s="86"/>
      <c r="E286" s="86"/>
      <c r="F286" s="86"/>
      <c r="G286" s="86"/>
      <c r="H286" s="86"/>
      <c r="I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c r="AG286" s="86"/>
      <c r="AH286" s="86"/>
      <c r="AI286" s="86"/>
      <c r="AJ286" s="86"/>
      <c r="AK286" s="86"/>
      <c r="AL286" s="86"/>
      <c r="AM286" s="86"/>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c r="BN286" s="86"/>
      <c r="BO286" s="86"/>
      <c r="BP286" s="86"/>
      <c r="BQ286" s="86"/>
      <c r="BR286" s="86"/>
      <c r="BS286" s="86"/>
      <c r="BT286" s="86"/>
      <c r="BU286" s="86"/>
      <c r="BV286" s="86"/>
      <c r="BW286" s="86"/>
      <c r="BX286" s="86"/>
      <c r="BY286" s="86"/>
      <c r="BZ286" s="86"/>
      <c r="CA286" s="86"/>
      <c r="CB286" s="86"/>
      <c r="CC286" s="86"/>
      <c r="CD286" s="86"/>
      <c r="CE286" s="86"/>
      <c r="CF286" s="86"/>
      <c r="CG286" s="86"/>
      <c r="CH286" s="86"/>
      <c r="CI286" s="86"/>
      <c r="CJ286" s="86"/>
    </row>
    <row r="287" spans="1:88" x14ac:dyDescent="0.25">
      <c r="A287" s="86"/>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c r="BN287" s="86"/>
      <c r="BO287" s="86"/>
      <c r="BP287" s="86"/>
      <c r="BQ287" s="86"/>
      <c r="BR287" s="86"/>
      <c r="BS287" s="86"/>
      <c r="BT287" s="86"/>
      <c r="BU287" s="86"/>
      <c r="BV287" s="86"/>
      <c r="BW287" s="86"/>
      <c r="BX287" s="86"/>
      <c r="BY287" s="86"/>
      <c r="BZ287" s="86"/>
      <c r="CA287" s="86"/>
      <c r="CB287" s="86"/>
      <c r="CC287" s="86"/>
      <c r="CD287" s="86"/>
      <c r="CE287" s="86"/>
      <c r="CF287" s="86"/>
      <c r="CG287" s="86"/>
      <c r="CH287" s="86"/>
      <c r="CI287" s="86"/>
      <c r="CJ287" s="86"/>
    </row>
    <row r="288" spans="1:88" x14ac:dyDescent="0.25">
      <c r="A288" s="86"/>
      <c r="B288" s="86"/>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c r="BN288" s="86"/>
      <c r="BO288" s="86"/>
      <c r="BP288" s="86"/>
      <c r="BQ288" s="86"/>
      <c r="BR288" s="86"/>
      <c r="BS288" s="86"/>
      <c r="BT288" s="86"/>
      <c r="BU288" s="86"/>
      <c r="BV288" s="86"/>
      <c r="BW288" s="86"/>
      <c r="BX288" s="86"/>
      <c r="BY288" s="86"/>
      <c r="BZ288" s="86"/>
      <c r="CA288" s="86"/>
      <c r="CB288" s="86"/>
      <c r="CC288" s="86"/>
      <c r="CD288" s="86"/>
      <c r="CE288" s="86"/>
      <c r="CF288" s="86"/>
      <c r="CG288" s="86"/>
      <c r="CH288" s="86"/>
      <c r="CI288" s="86"/>
      <c r="CJ288" s="86"/>
    </row>
    <row r="289" spans="1:88" x14ac:dyDescent="0.25">
      <c r="A289" s="86"/>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c r="BN289" s="86"/>
      <c r="BO289" s="86"/>
      <c r="BP289" s="86"/>
      <c r="BQ289" s="86"/>
      <c r="BR289" s="86"/>
      <c r="BS289" s="86"/>
      <c r="BT289" s="86"/>
      <c r="BU289" s="86"/>
      <c r="BV289" s="86"/>
      <c r="BW289" s="86"/>
      <c r="BX289" s="86"/>
      <c r="BY289" s="86"/>
      <c r="BZ289" s="86"/>
      <c r="CA289" s="86"/>
      <c r="CB289" s="86"/>
      <c r="CC289" s="86"/>
      <c r="CD289" s="86"/>
      <c r="CE289" s="86"/>
      <c r="CF289" s="86"/>
      <c r="CG289" s="86"/>
      <c r="CH289" s="86"/>
      <c r="CI289" s="86"/>
      <c r="CJ289" s="86"/>
    </row>
    <row r="290" spans="1:88" x14ac:dyDescent="0.25">
      <c r="A290" s="86"/>
      <c r="B290" s="86"/>
      <c r="C290" s="86"/>
      <c r="D290" s="86"/>
      <c r="E290" s="86"/>
      <c r="F290" s="86"/>
      <c r="G290" s="86"/>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86"/>
      <c r="AK290" s="86"/>
      <c r="AL290" s="86"/>
      <c r="AM290" s="86"/>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c r="BN290" s="86"/>
      <c r="BO290" s="86"/>
      <c r="BP290" s="86"/>
      <c r="BQ290" s="86"/>
      <c r="BR290" s="86"/>
      <c r="BS290" s="86"/>
      <c r="BT290" s="86"/>
      <c r="BU290" s="86"/>
      <c r="BV290" s="86"/>
      <c r="BW290" s="86"/>
      <c r="BX290" s="86"/>
      <c r="BY290" s="86"/>
      <c r="BZ290" s="86"/>
      <c r="CA290" s="86"/>
      <c r="CB290" s="86"/>
      <c r="CC290" s="86"/>
      <c r="CD290" s="86"/>
      <c r="CE290" s="86"/>
      <c r="CF290" s="86"/>
      <c r="CG290" s="86"/>
      <c r="CH290" s="86"/>
      <c r="CI290" s="86"/>
      <c r="CJ290" s="86"/>
    </row>
    <row r="291" spans="1:88" x14ac:dyDescent="0.25">
      <c r="A291" s="86"/>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c r="BN291" s="86"/>
      <c r="BO291" s="86"/>
      <c r="BP291" s="86"/>
      <c r="BQ291" s="86"/>
      <c r="BR291" s="86"/>
      <c r="BS291" s="86"/>
      <c r="BT291" s="86"/>
      <c r="BU291" s="86"/>
      <c r="BV291" s="86"/>
      <c r="BW291" s="86"/>
      <c r="BX291" s="86"/>
      <c r="BY291" s="86"/>
      <c r="BZ291" s="86"/>
      <c r="CA291" s="86"/>
      <c r="CB291" s="86"/>
      <c r="CC291" s="86"/>
      <c r="CD291" s="86"/>
      <c r="CE291" s="86"/>
      <c r="CF291" s="86"/>
      <c r="CG291" s="86"/>
      <c r="CH291" s="86"/>
      <c r="CI291" s="86"/>
      <c r="CJ291" s="86"/>
    </row>
    <row r="292" spans="1:88" x14ac:dyDescent="0.25">
      <c r="A292" s="86"/>
      <c r="B292" s="86"/>
      <c r="C292" s="86"/>
      <c r="D292" s="86"/>
      <c r="E292" s="86"/>
      <c r="F292" s="86"/>
      <c r="G292" s="86"/>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c r="BN292" s="86"/>
      <c r="BO292" s="86"/>
      <c r="BP292" s="86"/>
      <c r="BQ292" s="86"/>
      <c r="BR292" s="86"/>
      <c r="BS292" s="86"/>
      <c r="BT292" s="86"/>
      <c r="BU292" s="86"/>
      <c r="BV292" s="86"/>
      <c r="BW292" s="86"/>
      <c r="BX292" s="86"/>
      <c r="BY292" s="86"/>
      <c r="BZ292" s="86"/>
      <c r="CA292" s="86"/>
      <c r="CB292" s="86"/>
      <c r="CC292" s="86"/>
      <c r="CD292" s="86"/>
      <c r="CE292" s="86"/>
      <c r="CF292" s="86"/>
      <c r="CG292" s="86"/>
      <c r="CH292" s="86"/>
      <c r="CI292" s="86"/>
      <c r="CJ292" s="86"/>
    </row>
    <row r="293" spans="1:88" x14ac:dyDescent="0.25">
      <c r="A293" s="86"/>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c r="BN293" s="86"/>
      <c r="BO293" s="86"/>
      <c r="BP293" s="86"/>
      <c r="BQ293" s="86"/>
      <c r="BR293" s="86"/>
      <c r="BS293" s="86"/>
      <c r="BT293" s="86"/>
      <c r="BU293" s="86"/>
      <c r="BV293" s="86"/>
      <c r="BW293" s="86"/>
      <c r="BX293" s="86"/>
      <c r="BY293" s="86"/>
      <c r="BZ293" s="86"/>
      <c r="CA293" s="86"/>
      <c r="CB293" s="86"/>
      <c r="CC293" s="86"/>
      <c r="CD293" s="86"/>
      <c r="CE293" s="86"/>
      <c r="CF293" s="86"/>
      <c r="CG293" s="86"/>
      <c r="CH293" s="86"/>
      <c r="CI293" s="86"/>
      <c r="CJ293" s="86"/>
    </row>
    <row r="294" spans="1:88" x14ac:dyDescent="0.25">
      <c r="A294" s="86"/>
      <c r="B294" s="86"/>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c r="BN294" s="86"/>
      <c r="BO294" s="86"/>
      <c r="BP294" s="86"/>
      <c r="BQ294" s="86"/>
      <c r="BR294" s="86"/>
      <c r="BS294" s="86"/>
      <c r="BT294" s="86"/>
      <c r="BU294" s="86"/>
      <c r="BV294" s="86"/>
      <c r="BW294" s="86"/>
      <c r="BX294" s="86"/>
      <c r="BY294" s="86"/>
      <c r="BZ294" s="86"/>
      <c r="CA294" s="86"/>
      <c r="CB294" s="86"/>
      <c r="CC294" s="86"/>
      <c r="CD294" s="86"/>
      <c r="CE294" s="86"/>
      <c r="CF294" s="86"/>
      <c r="CG294" s="86"/>
      <c r="CH294" s="86"/>
      <c r="CI294" s="86"/>
      <c r="CJ294" s="86"/>
    </row>
    <row r="295" spans="1:88" x14ac:dyDescent="0.25">
      <c r="A295" s="86"/>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c r="BN295" s="86"/>
      <c r="BO295" s="86"/>
      <c r="BP295" s="86"/>
      <c r="BQ295" s="86"/>
      <c r="BR295" s="86"/>
      <c r="BS295" s="86"/>
      <c r="BT295" s="86"/>
      <c r="BU295" s="86"/>
      <c r="BV295" s="86"/>
      <c r="BW295" s="86"/>
      <c r="BX295" s="86"/>
      <c r="BY295" s="86"/>
      <c r="BZ295" s="86"/>
      <c r="CA295" s="86"/>
      <c r="CB295" s="86"/>
      <c r="CC295" s="86"/>
      <c r="CD295" s="86"/>
      <c r="CE295" s="86"/>
      <c r="CF295" s="86"/>
      <c r="CG295" s="86"/>
      <c r="CH295" s="86"/>
      <c r="CI295" s="86"/>
      <c r="CJ295" s="86"/>
    </row>
    <row r="296" spans="1:88" x14ac:dyDescent="0.25">
      <c r="A296" s="86"/>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c r="AG296" s="86"/>
      <c r="AH296" s="86"/>
      <c r="AI296" s="86"/>
      <c r="AJ296" s="86"/>
      <c r="AK296" s="86"/>
      <c r="AL296" s="86"/>
      <c r="AM296" s="86"/>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c r="BN296" s="86"/>
      <c r="BO296" s="86"/>
      <c r="BP296" s="86"/>
      <c r="BQ296" s="86"/>
      <c r="BR296" s="86"/>
      <c r="BS296" s="86"/>
      <c r="BT296" s="86"/>
      <c r="BU296" s="86"/>
      <c r="BV296" s="86"/>
      <c r="BW296" s="86"/>
      <c r="BX296" s="86"/>
      <c r="BY296" s="86"/>
      <c r="BZ296" s="86"/>
      <c r="CA296" s="86"/>
      <c r="CB296" s="86"/>
      <c r="CC296" s="86"/>
      <c r="CD296" s="86"/>
      <c r="CE296" s="86"/>
      <c r="CF296" s="86"/>
      <c r="CG296" s="86"/>
      <c r="CH296" s="86"/>
      <c r="CI296" s="86"/>
      <c r="CJ296" s="86"/>
    </row>
    <row r="297" spans="1:88" x14ac:dyDescent="0.25">
      <c r="A297" s="86"/>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c r="BN297" s="86"/>
      <c r="BO297" s="86"/>
      <c r="BP297" s="86"/>
      <c r="BQ297" s="86"/>
      <c r="BR297" s="86"/>
      <c r="BS297" s="86"/>
      <c r="BT297" s="86"/>
      <c r="BU297" s="86"/>
      <c r="BV297" s="86"/>
      <c r="BW297" s="86"/>
      <c r="BX297" s="86"/>
      <c r="BY297" s="86"/>
      <c r="BZ297" s="86"/>
      <c r="CA297" s="86"/>
      <c r="CB297" s="86"/>
      <c r="CC297" s="86"/>
      <c r="CD297" s="86"/>
      <c r="CE297" s="86"/>
      <c r="CF297" s="86"/>
      <c r="CG297" s="86"/>
      <c r="CH297" s="86"/>
      <c r="CI297" s="86"/>
      <c r="CJ297" s="86"/>
    </row>
    <row r="298" spans="1:88" x14ac:dyDescent="0.25">
      <c r="A298" s="86"/>
      <c r="B298" s="86"/>
      <c r="C298" s="86"/>
      <c r="D298" s="86"/>
      <c r="E298" s="86"/>
      <c r="F298" s="86"/>
      <c r="G298" s="86"/>
      <c r="H298" s="86"/>
      <c r="I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c r="AG298" s="86"/>
      <c r="AH298" s="86"/>
      <c r="AI298" s="86"/>
      <c r="AJ298" s="86"/>
      <c r="AK298" s="86"/>
      <c r="AL298" s="86"/>
      <c r="AM298" s="86"/>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c r="BN298" s="86"/>
      <c r="BO298" s="86"/>
      <c r="BP298" s="86"/>
      <c r="BQ298" s="86"/>
      <c r="BR298" s="86"/>
      <c r="BS298" s="86"/>
      <c r="BT298" s="86"/>
      <c r="BU298" s="86"/>
      <c r="BV298" s="86"/>
      <c r="BW298" s="86"/>
      <c r="BX298" s="86"/>
      <c r="BY298" s="86"/>
      <c r="BZ298" s="86"/>
      <c r="CA298" s="86"/>
      <c r="CB298" s="86"/>
      <c r="CC298" s="86"/>
      <c r="CD298" s="86"/>
      <c r="CE298" s="86"/>
      <c r="CF298" s="86"/>
      <c r="CG298" s="86"/>
      <c r="CH298" s="86"/>
      <c r="CI298" s="86"/>
      <c r="CJ298" s="86"/>
    </row>
    <row r="299" spans="1:88" x14ac:dyDescent="0.25">
      <c r="A299" s="86"/>
      <c r="B299" s="86"/>
      <c r="C299" s="86"/>
      <c r="D299" s="86"/>
      <c r="E299" s="86"/>
      <c r="F299" s="86"/>
      <c r="G299" s="86"/>
      <c r="H299" s="86"/>
      <c r="I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c r="AG299" s="86"/>
      <c r="AH299" s="86"/>
      <c r="AI299" s="86"/>
      <c r="AJ299" s="86"/>
      <c r="AK299" s="86"/>
      <c r="AL299" s="86"/>
      <c r="AM299" s="86"/>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c r="BN299" s="86"/>
      <c r="BO299" s="86"/>
      <c r="BP299" s="86"/>
      <c r="BQ299" s="86"/>
      <c r="BR299" s="86"/>
      <c r="BS299" s="86"/>
      <c r="BT299" s="86"/>
      <c r="BU299" s="86"/>
      <c r="BV299" s="86"/>
      <c r="BW299" s="86"/>
      <c r="BX299" s="86"/>
      <c r="BY299" s="86"/>
      <c r="BZ299" s="86"/>
      <c r="CA299" s="86"/>
      <c r="CB299" s="86"/>
      <c r="CC299" s="86"/>
      <c r="CD299" s="86"/>
      <c r="CE299" s="86"/>
      <c r="CF299" s="86"/>
      <c r="CG299" s="86"/>
      <c r="CH299" s="86"/>
      <c r="CI299" s="86"/>
      <c r="CJ299" s="86"/>
    </row>
    <row r="300" spans="1:88" x14ac:dyDescent="0.25">
      <c r="A300" s="86"/>
      <c r="B300" s="86"/>
      <c r="C300" s="86"/>
      <c r="D300" s="86"/>
      <c r="E300" s="86"/>
      <c r="F300" s="86"/>
      <c r="G300" s="86"/>
      <c r="H300" s="86"/>
      <c r="I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c r="BN300" s="86"/>
      <c r="BO300" s="86"/>
      <c r="BP300" s="86"/>
      <c r="BQ300" s="86"/>
      <c r="BR300" s="86"/>
      <c r="BS300" s="86"/>
      <c r="BT300" s="86"/>
      <c r="BU300" s="86"/>
      <c r="BV300" s="86"/>
      <c r="BW300" s="86"/>
      <c r="BX300" s="86"/>
      <c r="BY300" s="86"/>
      <c r="BZ300" s="86"/>
      <c r="CA300" s="86"/>
      <c r="CB300" s="86"/>
      <c r="CC300" s="86"/>
      <c r="CD300" s="86"/>
      <c r="CE300" s="86"/>
      <c r="CF300" s="86"/>
      <c r="CG300" s="86"/>
      <c r="CH300" s="86"/>
      <c r="CI300" s="86"/>
      <c r="CJ300" s="86"/>
    </row>
    <row r="301" spans="1:88" x14ac:dyDescent="0.25">
      <c r="A301" s="86"/>
      <c r="B301" s="86"/>
      <c r="C301" s="86"/>
      <c r="D301" s="86"/>
      <c r="E301" s="86"/>
      <c r="F301" s="86"/>
      <c r="G301" s="86"/>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6"/>
      <c r="AI301" s="86"/>
      <c r="AJ301" s="86"/>
      <c r="AK301" s="86"/>
      <c r="AL301" s="86"/>
      <c r="AM301" s="86"/>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c r="BN301" s="86"/>
      <c r="BO301" s="86"/>
      <c r="BP301" s="86"/>
      <c r="BQ301" s="86"/>
      <c r="BR301" s="86"/>
      <c r="BS301" s="86"/>
      <c r="BT301" s="86"/>
      <c r="BU301" s="86"/>
      <c r="BV301" s="86"/>
      <c r="BW301" s="86"/>
      <c r="BX301" s="86"/>
      <c r="BY301" s="86"/>
      <c r="BZ301" s="86"/>
      <c r="CA301" s="86"/>
      <c r="CB301" s="86"/>
      <c r="CC301" s="86"/>
      <c r="CD301" s="86"/>
      <c r="CE301" s="86"/>
      <c r="CF301" s="86"/>
      <c r="CG301" s="86"/>
      <c r="CH301" s="86"/>
      <c r="CI301" s="86"/>
      <c r="CJ301" s="86"/>
    </row>
    <row r="302" spans="1:88" x14ac:dyDescent="0.25">
      <c r="A302" s="86"/>
      <c r="B302" s="86"/>
      <c r="C302" s="86"/>
      <c r="D302" s="86"/>
      <c r="E302" s="86"/>
      <c r="F302" s="86"/>
      <c r="G302" s="86"/>
      <c r="H302" s="86"/>
      <c r="I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c r="AG302" s="86"/>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c r="BN302" s="86"/>
      <c r="BO302" s="86"/>
      <c r="BP302" s="86"/>
      <c r="BQ302" s="86"/>
      <c r="BR302" s="86"/>
      <c r="BS302" s="86"/>
      <c r="BT302" s="86"/>
      <c r="BU302" s="86"/>
      <c r="BV302" s="86"/>
      <c r="BW302" s="86"/>
      <c r="BX302" s="86"/>
      <c r="BY302" s="86"/>
      <c r="BZ302" s="86"/>
      <c r="CA302" s="86"/>
      <c r="CB302" s="86"/>
      <c r="CC302" s="86"/>
      <c r="CD302" s="86"/>
      <c r="CE302" s="86"/>
      <c r="CF302" s="86"/>
      <c r="CG302" s="86"/>
      <c r="CH302" s="86"/>
      <c r="CI302" s="86"/>
      <c r="CJ302" s="86"/>
    </row>
    <row r="303" spans="1:88" x14ac:dyDescent="0.25">
      <c r="A303" s="86"/>
      <c r="B303" s="86"/>
      <c r="C303" s="86"/>
      <c r="D303" s="86"/>
      <c r="E303" s="86"/>
      <c r="F303" s="86"/>
      <c r="G303" s="86"/>
      <c r="H303" s="86"/>
      <c r="I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c r="BN303" s="86"/>
      <c r="BO303" s="86"/>
      <c r="BP303" s="86"/>
      <c r="BQ303" s="86"/>
      <c r="BR303" s="86"/>
      <c r="BS303" s="86"/>
      <c r="BT303" s="86"/>
      <c r="BU303" s="86"/>
      <c r="BV303" s="86"/>
      <c r="BW303" s="86"/>
      <c r="BX303" s="86"/>
      <c r="BY303" s="86"/>
      <c r="BZ303" s="86"/>
      <c r="CA303" s="86"/>
      <c r="CB303" s="86"/>
      <c r="CC303" s="86"/>
      <c r="CD303" s="86"/>
      <c r="CE303" s="86"/>
      <c r="CF303" s="86"/>
      <c r="CG303" s="86"/>
      <c r="CH303" s="86"/>
      <c r="CI303" s="86"/>
      <c r="CJ303" s="86"/>
    </row>
    <row r="304" spans="1:88" x14ac:dyDescent="0.25">
      <c r="A304" s="86"/>
      <c r="B304" s="86"/>
      <c r="C304" s="86"/>
      <c r="D304" s="86"/>
      <c r="E304" s="86"/>
      <c r="F304" s="86"/>
      <c r="G304" s="86"/>
      <c r="H304" s="86"/>
      <c r="I304" s="86"/>
      <c r="J304" s="86"/>
      <c r="K304" s="86"/>
      <c r="L304" s="86"/>
      <c r="M304" s="86"/>
      <c r="N304" s="86"/>
      <c r="O304" s="86"/>
      <c r="P304" s="86"/>
      <c r="Q304" s="86"/>
      <c r="R304" s="86"/>
      <c r="S304" s="86"/>
      <c r="T304" s="86"/>
      <c r="U304" s="86"/>
      <c r="V304" s="86"/>
      <c r="W304" s="86"/>
      <c r="X304" s="86"/>
      <c r="Y304" s="86"/>
      <c r="Z304" s="86"/>
      <c r="AA304" s="86"/>
      <c r="AB304" s="86"/>
      <c r="AC304" s="86"/>
      <c r="AD304" s="86"/>
      <c r="AE304" s="86"/>
      <c r="AF304" s="86"/>
      <c r="AG304" s="86"/>
      <c r="AH304" s="86"/>
      <c r="AI304" s="86"/>
      <c r="AJ304" s="86"/>
      <c r="AK304" s="86"/>
      <c r="AL304" s="86"/>
      <c r="AM304" s="86"/>
      <c r="AN304" s="86"/>
      <c r="AO304" s="86"/>
      <c r="AP304" s="86"/>
      <c r="AQ304" s="86"/>
      <c r="AR304" s="86"/>
      <c r="AS304" s="86"/>
      <c r="AT304" s="86"/>
      <c r="AU304" s="86"/>
      <c r="AV304" s="86"/>
      <c r="AW304" s="86"/>
      <c r="AX304" s="86"/>
      <c r="AY304" s="86"/>
      <c r="AZ304" s="86"/>
      <c r="BA304" s="86"/>
      <c r="BB304" s="86"/>
      <c r="BC304" s="86"/>
      <c r="BD304" s="86"/>
      <c r="BE304" s="86"/>
      <c r="BF304" s="86"/>
      <c r="BG304" s="86"/>
      <c r="BH304" s="86"/>
      <c r="BI304" s="86"/>
      <c r="BJ304" s="86"/>
      <c r="BK304" s="86"/>
      <c r="BL304" s="86"/>
      <c r="BM304" s="86"/>
      <c r="BN304" s="86"/>
      <c r="BO304" s="86"/>
      <c r="BP304" s="86"/>
      <c r="BQ304" s="86"/>
      <c r="BR304" s="86"/>
      <c r="BS304" s="86"/>
      <c r="BT304" s="86"/>
      <c r="BU304" s="86"/>
      <c r="BV304" s="86"/>
      <c r="BW304" s="86"/>
      <c r="BX304" s="86"/>
      <c r="BY304" s="86"/>
      <c r="BZ304" s="86"/>
      <c r="CA304" s="86"/>
      <c r="CB304" s="86"/>
      <c r="CC304" s="86"/>
      <c r="CD304" s="86"/>
      <c r="CE304" s="86"/>
      <c r="CF304" s="86"/>
      <c r="CG304" s="86"/>
      <c r="CH304" s="86"/>
      <c r="CI304" s="86"/>
      <c r="CJ304" s="86"/>
    </row>
    <row r="305" spans="1:88" x14ac:dyDescent="0.25">
      <c r="A305" s="86"/>
      <c r="B305" s="86"/>
      <c r="C305" s="86"/>
      <c r="D305" s="86"/>
      <c r="E305" s="86"/>
      <c r="F305" s="86"/>
      <c r="G305" s="86"/>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c r="BN305" s="86"/>
      <c r="BO305" s="86"/>
      <c r="BP305" s="86"/>
      <c r="BQ305" s="86"/>
      <c r="BR305" s="86"/>
      <c r="BS305" s="86"/>
      <c r="BT305" s="86"/>
      <c r="BU305" s="86"/>
      <c r="BV305" s="86"/>
      <c r="BW305" s="86"/>
      <c r="BX305" s="86"/>
      <c r="BY305" s="86"/>
      <c r="BZ305" s="86"/>
      <c r="CA305" s="86"/>
      <c r="CB305" s="86"/>
      <c r="CC305" s="86"/>
      <c r="CD305" s="86"/>
      <c r="CE305" s="86"/>
      <c r="CF305" s="86"/>
      <c r="CG305" s="86"/>
      <c r="CH305" s="86"/>
      <c r="CI305" s="86"/>
      <c r="CJ305" s="86"/>
    </row>
    <row r="306" spans="1:88" x14ac:dyDescent="0.25">
      <c r="A306" s="86"/>
      <c r="B306" s="86"/>
      <c r="C306" s="86"/>
      <c r="D306" s="86"/>
      <c r="E306" s="86"/>
      <c r="F306" s="86"/>
      <c r="G306" s="86"/>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6"/>
      <c r="AK306" s="86"/>
      <c r="AL306" s="86"/>
      <c r="AM306" s="86"/>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c r="BN306" s="86"/>
      <c r="BO306" s="86"/>
      <c r="BP306" s="86"/>
      <c r="BQ306" s="86"/>
      <c r="BR306" s="86"/>
      <c r="BS306" s="86"/>
      <c r="BT306" s="86"/>
      <c r="BU306" s="86"/>
      <c r="BV306" s="86"/>
      <c r="BW306" s="86"/>
      <c r="BX306" s="86"/>
      <c r="BY306" s="86"/>
      <c r="BZ306" s="86"/>
      <c r="CA306" s="86"/>
      <c r="CB306" s="86"/>
      <c r="CC306" s="86"/>
      <c r="CD306" s="86"/>
      <c r="CE306" s="86"/>
      <c r="CF306" s="86"/>
      <c r="CG306" s="86"/>
      <c r="CH306" s="86"/>
      <c r="CI306" s="86"/>
      <c r="CJ306" s="86"/>
    </row>
    <row r="307" spans="1:88" x14ac:dyDescent="0.25">
      <c r="A307" s="86"/>
      <c r="B307" s="86"/>
      <c r="C307" s="86"/>
      <c r="D307" s="86"/>
      <c r="E307" s="86"/>
      <c r="F307" s="86"/>
      <c r="G307" s="86"/>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c r="BN307" s="86"/>
      <c r="BO307" s="86"/>
      <c r="BP307" s="86"/>
      <c r="BQ307" s="86"/>
      <c r="BR307" s="86"/>
      <c r="BS307" s="86"/>
      <c r="BT307" s="86"/>
      <c r="BU307" s="86"/>
      <c r="BV307" s="86"/>
      <c r="BW307" s="86"/>
      <c r="BX307" s="86"/>
      <c r="BY307" s="86"/>
      <c r="BZ307" s="86"/>
      <c r="CA307" s="86"/>
      <c r="CB307" s="86"/>
      <c r="CC307" s="86"/>
      <c r="CD307" s="86"/>
      <c r="CE307" s="86"/>
      <c r="CF307" s="86"/>
      <c r="CG307" s="86"/>
      <c r="CH307" s="86"/>
      <c r="CI307" s="86"/>
      <c r="CJ307" s="86"/>
    </row>
    <row r="308" spans="1:88" x14ac:dyDescent="0.25">
      <c r="A308" s="86"/>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c r="BN308" s="86"/>
      <c r="BO308" s="86"/>
      <c r="BP308" s="86"/>
      <c r="BQ308" s="86"/>
      <c r="BR308" s="86"/>
      <c r="BS308" s="86"/>
      <c r="BT308" s="86"/>
      <c r="BU308" s="86"/>
      <c r="BV308" s="86"/>
      <c r="BW308" s="86"/>
      <c r="BX308" s="86"/>
      <c r="BY308" s="86"/>
      <c r="BZ308" s="86"/>
      <c r="CA308" s="86"/>
      <c r="CB308" s="86"/>
      <c r="CC308" s="86"/>
      <c r="CD308" s="86"/>
      <c r="CE308" s="86"/>
      <c r="CF308" s="86"/>
      <c r="CG308" s="86"/>
      <c r="CH308" s="86"/>
      <c r="CI308" s="86"/>
      <c r="CJ308" s="86"/>
    </row>
    <row r="309" spans="1:88" x14ac:dyDescent="0.25">
      <c r="A309" s="86"/>
      <c r="B309" s="86"/>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c r="AG309" s="86"/>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c r="BN309" s="86"/>
      <c r="BO309" s="86"/>
      <c r="BP309" s="86"/>
      <c r="BQ309" s="86"/>
      <c r="BR309" s="86"/>
      <c r="BS309" s="86"/>
      <c r="BT309" s="86"/>
      <c r="BU309" s="86"/>
      <c r="BV309" s="86"/>
      <c r="BW309" s="86"/>
      <c r="BX309" s="86"/>
      <c r="BY309" s="86"/>
      <c r="BZ309" s="86"/>
      <c r="CA309" s="86"/>
      <c r="CB309" s="86"/>
      <c r="CC309" s="86"/>
      <c r="CD309" s="86"/>
      <c r="CE309" s="86"/>
      <c r="CF309" s="86"/>
      <c r="CG309" s="86"/>
      <c r="CH309" s="86"/>
      <c r="CI309" s="86"/>
      <c r="CJ309" s="86"/>
    </row>
    <row r="310" spans="1:88" x14ac:dyDescent="0.25">
      <c r="A310" s="86"/>
      <c r="B310" s="86"/>
      <c r="C310" s="86"/>
      <c r="D310" s="86"/>
      <c r="E310" s="86"/>
      <c r="F310" s="86"/>
      <c r="G310" s="86"/>
      <c r="H310" s="86"/>
      <c r="I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c r="AG310" s="86"/>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c r="BN310" s="86"/>
      <c r="BO310" s="86"/>
      <c r="BP310" s="86"/>
      <c r="BQ310" s="86"/>
      <c r="BR310" s="86"/>
      <c r="BS310" s="86"/>
      <c r="BT310" s="86"/>
      <c r="BU310" s="86"/>
      <c r="BV310" s="86"/>
      <c r="BW310" s="86"/>
      <c r="BX310" s="86"/>
      <c r="BY310" s="86"/>
      <c r="BZ310" s="86"/>
      <c r="CA310" s="86"/>
      <c r="CB310" s="86"/>
      <c r="CC310" s="86"/>
      <c r="CD310" s="86"/>
      <c r="CE310" s="86"/>
      <c r="CF310" s="86"/>
      <c r="CG310" s="86"/>
      <c r="CH310" s="86"/>
      <c r="CI310" s="86"/>
      <c r="CJ310" s="86"/>
    </row>
    <row r="311" spans="1:88" x14ac:dyDescent="0.25">
      <c r="A311" s="86"/>
      <c r="B311" s="86"/>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c r="BN311" s="86"/>
      <c r="BO311" s="86"/>
      <c r="BP311" s="86"/>
      <c r="BQ311" s="86"/>
      <c r="BR311" s="86"/>
      <c r="BS311" s="86"/>
      <c r="BT311" s="86"/>
      <c r="BU311" s="86"/>
      <c r="BV311" s="86"/>
      <c r="BW311" s="86"/>
      <c r="BX311" s="86"/>
      <c r="BY311" s="86"/>
      <c r="BZ311" s="86"/>
      <c r="CA311" s="86"/>
      <c r="CB311" s="86"/>
      <c r="CC311" s="86"/>
      <c r="CD311" s="86"/>
      <c r="CE311" s="86"/>
      <c r="CF311" s="86"/>
      <c r="CG311" s="86"/>
      <c r="CH311" s="86"/>
      <c r="CI311" s="86"/>
      <c r="CJ311" s="86"/>
    </row>
    <row r="312" spans="1:88" x14ac:dyDescent="0.25">
      <c r="A312" s="86"/>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c r="BN312" s="86"/>
      <c r="BO312" s="86"/>
      <c r="BP312" s="86"/>
      <c r="BQ312" s="86"/>
      <c r="BR312" s="86"/>
      <c r="BS312" s="86"/>
      <c r="BT312" s="86"/>
      <c r="BU312" s="86"/>
      <c r="BV312" s="86"/>
      <c r="BW312" s="86"/>
      <c r="BX312" s="86"/>
      <c r="BY312" s="86"/>
      <c r="BZ312" s="86"/>
      <c r="CA312" s="86"/>
      <c r="CB312" s="86"/>
      <c r="CC312" s="86"/>
      <c r="CD312" s="86"/>
      <c r="CE312" s="86"/>
      <c r="CF312" s="86"/>
      <c r="CG312" s="86"/>
      <c r="CH312" s="86"/>
      <c r="CI312" s="86"/>
      <c r="CJ312" s="86"/>
    </row>
    <row r="313" spans="1:88" x14ac:dyDescent="0.25">
      <c r="A313" s="86"/>
      <c r="B313" s="86"/>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c r="BN313" s="86"/>
      <c r="BO313" s="86"/>
      <c r="BP313" s="86"/>
      <c r="BQ313" s="86"/>
      <c r="BR313" s="86"/>
      <c r="BS313" s="86"/>
      <c r="BT313" s="86"/>
      <c r="BU313" s="86"/>
      <c r="BV313" s="86"/>
      <c r="BW313" s="86"/>
      <c r="BX313" s="86"/>
      <c r="BY313" s="86"/>
      <c r="BZ313" s="86"/>
      <c r="CA313" s="86"/>
      <c r="CB313" s="86"/>
      <c r="CC313" s="86"/>
      <c r="CD313" s="86"/>
      <c r="CE313" s="86"/>
      <c r="CF313" s="86"/>
      <c r="CG313" s="86"/>
      <c r="CH313" s="86"/>
      <c r="CI313" s="86"/>
      <c r="CJ313" s="86"/>
    </row>
    <row r="314" spans="1:88" x14ac:dyDescent="0.25">
      <c r="A314" s="86"/>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c r="BN314" s="86"/>
      <c r="BO314" s="86"/>
      <c r="BP314" s="86"/>
      <c r="BQ314" s="86"/>
      <c r="BR314" s="86"/>
      <c r="BS314" s="86"/>
      <c r="BT314" s="86"/>
      <c r="BU314" s="86"/>
      <c r="BV314" s="86"/>
      <c r="BW314" s="86"/>
      <c r="BX314" s="86"/>
      <c r="BY314" s="86"/>
      <c r="BZ314" s="86"/>
      <c r="CA314" s="86"/>
      <c r="CB314" s="86"/>
      <c r="CC314" s="86"/>
      <c r="CD314" s="86"/>
      <c r="CE314" s="86"/>
      <c r="CF314" s="86"/>
      <c r="CG314" s="86"/>
      <c r="CH314" s="86"/>
      <c r="CI314" s="86"/>
      <c r="CJ314" s="86"/>
    </row>
    <row r="315" spans="1:88" x14ac:dyDescent="0.25">
      <c r="A315" s="86"/>
      <c r="B315" s="86"/>
      <c r="C315" s="86"/>
      <c r="D315" s="86"/>
      <c r="E315" s="86"/>
      <c r="F315" s="86"/>
      <c r="G315" s="86"/>
      <c r="H315" s="86"/>
      <c r="I315" s="86"/>
      <c r="J315" s="86"/>
      <c r="K315" s="86"/>
      <c r="L315" s="86"/>
      <c r="M315" s="86"/>
      <c r="N315" s="86"/>
      <c r="O315" s="86"/>
      <c r="P315" s="86"/>
      <c r="Q315" s="86"/>
      <c r="R315" s="86"/>
      <c r="S315" s="86"/>
      <c r="T315" s="86"/>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c r="BN315" s="86"/>
      <c r="BO315" s="86"/>
      <c r="BP315" s="86"/>
      <c r="BQ315" s="86"/>
      <c r="BR315" s="86"/>
      <c r="BS315" s="86"/>
      <c r="BT315" s="86"/>
      <c r="BU315" s="86"/>
      <c r="BV315" s="86"/>
      <c r="BW315" s="86"/>
      <c r="BX315" s="86"/>
      <c r="BY315" s="86"/>
      <c r="BZ315" s="86"/>
      <c r="CA315" s="86"/>
      <c r="CB315" s="86"/>
      <c r="CC315" s="86"/>
      <c r="CD315" s="86"/>
      <c r="CE315" s="86"/>
      <c r="CF315" s="86"/>
      <c r="CG315" s="86"/>
      <c r="CH315" s="86"/>
      <c r="CI315" s="86"/>
      <c r="CJ315" s="86"/>
    </row>
    <row r="316" spans="1:88" x14ac:dyDescent="0.25">
      <c r="A316" s="86"/>
      <c r="B316" s="86"/>
      <c r="C316" s="86"/>
      <c r="D316" s="86"/>
      <c r="E316" s="86"/>
      <c r="F316" s="86"/>
      <c r="G316" s="86"/>
      <c r="H316" s="86"/>
      <c r="I316" s="86"/>
      <c r="J316" s="86"/>
      <c r="K316" s="86"/>
      <c r="L316" s="86"/>
      <c r="M316" s="86"/>
      <c r="N316" s="86"/>
      <c r="O316" s="86"/>
      <c r="P316" s="86"/>
      <c r="Q316" s="86"/>
      <c r="R316" s="86"/>
      <c r="S316" s="86"/>
      <c r="T316" s="86"/>
      <c r="U316" s="86"/>
      <c r="V316" s="86"/>
      <c r="W316" s="86"/>
      <c r="X316" s="86"/>
      <c r="Y316" s="86"/>
      <c r="Z316" s="86"/>
      <c r="AA316" s="86"/>
      <c r="AB316" s="86"/>
      <c r="AC316" s="86"/>
      <c r="AD316" s="86"/>
      <c r="AE316" s="86"/>
      <c r="AF316" s="86"/>
      <c r="AG316" s="86"/>
      <c r="AH316" s="86"/>
      <c r="AI316" s="86"/>
      <c r="AJ316" s="86"/>
      <c r="AK316" s="86"/>
      <c r="AL316" s="86"/>
      <c r="AM316" s="86"/>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c r="BN316" s="86"/>
      <c r="BO316" s="86"/>
      <c r="BP316" s="86"/>
      <c r="BQ316" s="86"/>
      <c r="BR316" s="86"/>
      <c r="BS316" s="86"/>
      <c r="BT316" s="86"/>
      <c r="BU316" s="86"/>
      <c r="BV316" s="86"/>
      <c r="BW316" s="86"/>
      <c r="BX316" s="86"/>
      <c r="BY316" s="86"/>
      <c r="BZ316" s="86"/>
      <c r="CA316" s="86"/>
      <c r="CB316" s="86"/>
      <c r="CC316" s="86"/>
      <c r="CD316" s="86"/>
      <c r="CE316" s="86"/>
      <c r="CF316" s="86"/>
      <c r="CG316" s="86"/>
      <c r="CH316" s="86"/>
      <c r="CI316" s="86"/>
      <c r="CJ316" s="86"/>
    </row>
    <row r="317" spans="1:88" x14ac:dyDescent="0.25">
      <c r="A317" s="86"/>
      <c r="B317" s="86"/>
      <c r="C317" s="86"/>
      <c r="D317" s="86"/>
      <c r="E317" s="86"/>
      <c r="F317" s="86"/>
      <c r="G317" s="86"/>
      <c r="H317" s="86"/>
      <c r="I317" s="86"/>
      <c r="J317" s="86"/>
      <c r="K317" s="86"/>
      <c r="L317" s="86"/>
      <c r="M317" s="86"/>
      <c r="N317" s="86"/>
      <c r="O317" s="86"/>
      <c r="P317" s="86"/>
      <c r="Q317" s="86"/>
      <c r="R317" s="86"/>
      <c r="S317" s="86"/>
      <c r="T317" s="86"/>
      <c r="U317" s="86"/>
      <c r="V317" s="86"/>
      <c r="W317" s="86"/>
      <c r="X317" s="86"/>
      <c r="Y317" s="86"/>
      <c r="Z317" s="86"/>
      <c r="AA317" s="86"/>
      <c r="AB317" s="86"/>
      <c r="AC317" s="86"/>
      <c r="AD317" s="86"/>
      <c r="AE317" s="86"/>
      <c r="AF317" s="86"/>
      <c r="AG317" s="86"/>
      <c r="AH317" s="86"/>
      <c r="AI317" s="86"/>
      <c r="AJ317" s="86"/>
      <c r="AK317" s="86"/>
      <c r="AL317" s="86"/>
      <c r="AM317" s="86"/>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c r="BN317" s="86"/>
      <c r="BO317" s="86"/>
      <c r="BP317" s="86"/>
      <c r="BQ317" s="86"/>
      <c r="BR317" s="86"/>
      <c r="BS317" s="86"/>
      <c r="BT317" s="86"/>
      <c r="BU317" s="86"/>
      <c r="BV317" s="86"/>
      <c r="BW317" s="86"/>
      <c r="BX317" s="86"/>
      <c r="BY317" s="86"/>
      <c r="BZ317" s="86"/>
      <c r="CA317" s="86"/>
      <c r="CB317" s="86"/>
      <c r="CC317" s="86"/>
      <c r="CD317" s="86"/>
      <c r="CE317" s="86"/>
      <c r="CF317" s="86"/>
      <c r="CG317" s="86"/>
      <c r="CH317" s="86"/>
      <c r="CI317" s="86"/>
      <c r="CJ317" s="86"/>
    </row>
    <row r="318" spans="1:88" x14ac:dyDescent="0.25">
      <c r="A318" s="86"/>
      <c r="B318" s="86"/>
      <c r="C318" s="86"/>
      <c r="D318" s="86"/>
      <c r="E318" s="86"/>
      <c r="F318" s="86"/>
      <c r="G318" s="86"/>
      <c r="H318" s="86"/>
      <c r="I318" s="86"/>
      <c r="J318" s="86"/>
      <c r="K318" s="86"/>
      <c r="L318" s="86"/>
      <c r="M318" s="86"/>
      <c r="N318" s="86"/>
      <c r="O318" s="86"/>
      <c r="P318" s="86"/>
      <c r="Q318" s="86"/>
      <c r="R318" s="86"/>
      <c r="S318" s="86"/>
      <c r="T318" s="86"/>
      <c r="U318" s="86"/>
      <c r="V318" s="86"/>
      <c r="W318" s="86"/>
      <c r="X318" s="86"/>
      <c r="Y318" s="86"/>
      <c r="Z318" s="86"/>
      <c r="AA318" s="86"/>
      <c r="AB318" s="86"/>
      <c r="AC318" s="86"/>
      <c r="AD318" s="86"/>
      <c r="AE318" s="86"/>
      <c r="AF318" s="86"/>
      <c r="AG318" s="86"/>
      <c r="AH318" s="86"/>
      <c r="AI318" s="86"/>
      <c r="AJ318" s="86"/>
      <c r="AK318" s="86"/>
      <c r="AL318" s="86"/>
      <c r="AM318" s="86"/>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c r="BN318" s="86"/>
      <c r="BO318" s="86"/>
      <c r="BP318" s="86"/>
      <c r="BQ318" s="86"/>
      <c r="BR318" s="86"/>
      <c r="BS318" s="86"/>
      <c r="BT318" s="86"/>
      <c r="BU318" s="86"/>
      <c r="BV318" s="86"/>
      <c r="BW318" s="86"/>
      <c r="BX318" s="86"/>
      <c r="BY318" s="86"/>
      <c r="BZ318" s="86"/>
      <c r="CA318" s="86"/>
      <c r="CB318" s="86"/>
      <c r="CC318" s="86"/>
      <c r="CD318" s="86"/>
      <c r="CE318" s="86"/>
      <c r="CF318" s="86"/>
      <c r="CG318" s="86"/>
      <c r="CH318" s="86"/>
      <c r="CI318" s="86"/>
      <c r="CJ318" s="86"/>
    </row>
    <row r="319" spans="1:88" x14ac:dyDescent="0.25">
      <c r="A319" s="86"/>
      <c r="B319" s="86"/>
      <c r="C319" s="86"/>
      <c r="D319" s="86"/>
      <c r="E319" s="86"/>
      <c r="F319" s="86"/>
      <c r="G319" s="86"/>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c r="AG319" s="86"/>
      <c r="AH319" s="86"/>
      <c r="AI319" s="86"/>
      <c r="AJ319" s="86"/>
      <c r="AK319" s="86"/>
      <c r="AL319" s="86"/>
      <c r="AM319" s="86"/>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c r="BN319" s="86"/>
      <c r="BO319" s="86"/>
      <c r="BP319" s="86"/>
      <c r="BQ319" s="86"/>
      <c r="BR319" s="86"/>
      <c r="BS319" s="86"/>
      <c r="BT319" s="86"/>
      <c r="BU319" s="86"/>
      <c r="BV319" s="86"/>
      <c r="BW319" s="86"/>
      <c r="BX319" s="86"/>
      <c r="BY319" s="86"/>
      <c r="BZ319" s="86"/>
      <c r="CA319" s="86"/>
      <c r="CB319" s="86"/>
      <c r="CC319" s="86"/>
      <c r="CD319" s="86"/>
      <c r="CE319" s="86"/>
      <c r="CF319" s="86"/>
      <c r="CG319" s="86"/>
      <c r="CH319" s="86"/>
      <c r="CI319" s="86"/>
      <c r="CJ319" s="86"/>
    </row>
    <row r="320" spans="1:88" x14ac:dyDescent="0.25">
      <c r="A320" s="86"/>
      <c r="B320" s="86"/>
      <c r="C320" s="86"/>
      <c r="D320" s="86"/>
      <c r="E320" s="86"/>
      <c r="F320" s="86"/>
      <c r="G320" s="86"/>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c r="AG320" s="86"/>
      <c r="AH320" s="86"/>
      <c r="AI320" s="86"/>
      <c r="AJ320" s="86"/>
      <c r="AK320" s="86"/>
      <c r="AL320" s="86"/>
      <c r="AM320" s="86"/>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c r="BN320" s="86"/>
      <c r="BO320" s="86"/>
      <c r="BP320" s="86"/>
      <c r="BQ320" s="86"/>
      <c r="BR320" s="86"/>
      <c r="BS320" s="86"/>
      <c r="BT320" s="86"/>
      <c r="BU320" s="86"/>
      <c r="BV320" s="86"/>
      <c r="BW320" s="86"/>
      <c r="BX320" s="86"/>
      <c r="BY320" s="86"/>
      <c r="BZ320" s="86"/>
      <c r="CA320" s="86"/>
      <c r="CB320" s="86"/>
      <c r="CC320" s="86"/>
      <c r="CD320" s="86"/>
      <c r="CE320" s="86"/>
      <c r="CF320" s="86"/>
      <c r="CG320" s="86"/>
      <c r="CH320" s="86"/>
      <c r="CI320" s="86"/>
      <c r="CJ320" s="86"/>
    </row>
    <row r="321" spans="1:88" x14ac:dyDescent="0.25">
      <c r="A321" s="86"/>
      <c r="B321" s="86"/>
      <c r="C321" s="86"/>
      <c r="D321" s="86"/>
      <c r="E321" s="86"/>
      <c r="F321" s="86"/>
      <c r="G321" s="86"/>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6"/>
      <c r="AI321" s="86"/>
      <c r="AJ321" s="86"/>
      <c r="AK321" s="86"/>
      <c r="AL321" s="86"/>
      <c r="AM321" s="86"/>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c r="BN321" s="86"/>
      <c r="BO321" s="86"/>
      <c r="BP321" s="86"/>
      <c r="BQ321" s="86"/>
      <c r="BR321" s="86"/>
      <c r="BS321" s="86"/>
      <c r="BT321" s="86"/>
      <c r="BU321" s="86"/>
      <c r="BV321" s="86"/>
      <c r="BW321" s="86"/>
      <c r="BX321" s="86"/>
      <c r="BY321" s="86"/>
      <c r="BZ321" s="86"/>
      <c r="CA321" s="86"/>
      <c r="CB321" s="86"/>
      <c r="CC321" s="86"/>
      <c r="CD321" s="86"/>
      <c r="CE321" s="86"/>
      <c r="CF321" s="86"/>
      <c r="CG321" s="86"/>
      <c r="CH321" s="86"/>
      <c r="CI321" s="86"/>
      <c r="CJ321" s="86"/>
    </row>
    <row r="322" spans="1:88" x14ac:dyDescent="0.25">
      <c r="A322" s="86"/>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c r="AA322" s="86"/>
      <c r="AB322" s="86"/>
      <c r="AC322" s="86"/>
      <c r="AD322" s="86"/>
      <c r="AE322" s="86"/>
      <c r="AF322" s="86"/>
      <c r="AG322" s="86"/>
      <c r="AH322" s="86"/>
      <c r="AI322" s="86"/>
      <c r="AJ322" s="86"/>
      <c r="AK322" s="86"/>
      <c r="AL322" s="86"/>
      <c r="AM322" s="86"/>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c r="BN322" s="86"/>
      <c r="BO322" s="86"/>
      <c r="BP322" s="86"/>
      <c r="BQ322" s="86"/>
      <c r="BR322" s="86"/>
      <c r="BS322" s="86"/>
      <c r="BT322" s="86"/>
      <c r="BU322" s="86"/>
      <c r="BV322" s="86"/>
      <c r="BW322" s="86"/>
      <c r="BX322" s="86"/>
      <c r="BY322" s="86"/>
      <c r="BZ322" s="86"/>
      <c r="CA322" s="86"/>
      <c r="CB322" s="86"/>
      <c r="CC322" s="86"/>
      <c r="CD322" s="86"/>
      <c r="CE322" s="86"/>
      <c r="CF322" s="86"/>
      <c r="CG322" s="86"/>
      <c r="CH322" s="86"/>
      <c r="CI322" s="86"/>
      <c r="CJ322" s="86"/>
    </row>
    <row r="323" spans="1:88" x14ac:dyDescent="0.25">
      <c r="A323" s="86"/>
      <c r="B323" s="86"/>
      <c r="C323" s="86"/>
      <c r="D323" s="86"/>
      <c r="E323" s="86"/>
      <c r="F323" s="86"/>
      <c r="G323" s="86"/>
      <c r="H323" s="86"/>
      <c r="I323" s="86"/>
      <c r="J323" s="86"/>
      <c r="K323" s="86"/>
      <c r="L323" s="86"/>
      <c r="M323" s="86"/>
      <c r="N323" s="86"/>
      <c r="O323" s="86"/>
      <c r="P323" s="86"/>
      <c r="Q323" s="86"/>
      <c r="R323" s="86"/>
      <c r="S323" s="86"/>
      <c r="T323" s="86"/>
      <c r="U323" s="86"/>
      <c r="V323" s="86"/>
      <c r="W323" s="86"/>
      <c r="X323" s="86"/>
      <c r="Y323" s="86"/>
      <c r="Z323" s="86"/>
      <c r="AA323" s="86"/>
      <c r="AB323" s="86"/>
      <c r="AC323" s="86"/>
      <c r="AD323" s="86"/>
      <c r="AE323" s="86"/>
      <c r="AF323" s="86"/>
      <c r="AG323" s="86"/>
      <c r="AH323" s="86"/>
      <c r="AI323" s="86"/>
      <c r="AJ323" s="86"/>
      <c r="AK323" s="86"/>
      <c r="AL323" s="86"/>
      <c r="AM323" s="86"/>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c r="BN323" s="86"/>
      <c r="BO323" s="86"/>
      <c r="BP323" s="86"/>
      <c r="BQ323" s="86"/>
      <c r="BR323" s="86"/>
      <c r="BS323" s="86"/>
      <c r="BT323" s="86"/>
      <c r="BU323" s="86"/>
      <c r="BV323" s="86"/>
      <c r="BW323" s="86"/>
      <c r="BX323" s="86"/>
      <c r="BY323" s="86"/>
      <c r="BZ323" s="86"/>
      <c r="CA323" s="86"/>
      <c r="CB323" s="86"/>
      <c r="CC323" s="86"/>
      <c r="CD323" s="86"/>
      <c r="CE323" s="86"/>
      <c r="CF323" s="86"/>
      <c r="CG323" s="86"/>
      <c r="CH323" s="86"/>
      <c r="CI323" s="86"/>
      <c r="CJ323" s="86"/>
    </row>
    <row r="324" spans="1:88" x14ac:dyDescent="0.25">
      <c r="A324" s="86"/>
      <c r="B324" s="86"/>
      <c r="C324" s="86"/>
      <c r="D324" s="86"/>
      <c r="E324" s="86"/>
      <c r="F324" s="86"/>
      <c r="G324" s="86"/>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c r="BN324" s="86"/>
      <c r="BO324" s="86"/>
      <c r="BP324" s="86"/>
      <c r="BQ324" s="86"/>
      <c r="BR324" s="86"/>
      <c r="BS324" s="86"/>
      <c r="BT324" s="86"/>
      <c r="BU324" s="86"/>
      <c r="BV324" s="86"/>
      <c r="BW324" s="86"/>
      <c r="BX324" s="86"/>
      <c r="BY324" s="86"/>
      <c r="BZ324" s="86"/>
      <c r="CA324" s="86"/>
      <c r="CB324" s="86"/>
      <c r="CC324" s="86"/>
      <c r="CD324" s="86"/>
      <c r="CE324" s="86"/>
      <c r="CF324" s="86"/>
      <c r="CG324" s="86"/>
      <c r="CH324" s="86"/>
      <c r="CI324" s="86"/>
      <c r="CJ324" s="86"/>
    </row>
    <row r="325" spans="1:88" x14ac:dyDescent="0.25">
      <c r="A325" s="86"/>
      <c r="B325" s="86"/>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c r="BN325" s="86"/>
      <c r="BO325" s="86"/>
      <c r="BP325" s="86"/>
      <c r="BQ325" s="86"/>
      <c r="BR325" s="86"/>
      <c r="BS325" s="86"/>
      <c r="BT325" s="86"/>
      <c r="BU325" s="86"/>
      <c r="BV325" s="86"/>
      <c r="BW325" s="86"/>
      <c r="BX325" s="86"/>
      <c r="BY325" s="86"/>
      <c r="BZ325" s="86"/>
      <c r="CA325" s="86"/>
      <c r="CB325" s="86"/>
      <c r="CC325" s="86"/>
      <c r="CD325" s="86"/>
      <c r="CE325" s="86"/>
      <c r="CF325" s="86"/>
      <c r="CG325" s="86"/>
      <c r="CH325" s="86"/>
      <c r="CI325" s="86"/>
      <c r="CJ325" s="86"/>
    </row>
    <row r="326" spans="1:88" x14ac:dyDescent="0.25">
      <c r="A326" s="86"/>
      <c r="B326" s="86"/>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c r="BN326" s="86"/>
      <c r="BO326" s="86"/>
      <c r="BP326" s="86"/>
      <c r="BQ326" s="86"/>
      <c r="BR326" s="86"/>
      <c r="BS326" s="86"/>
      <c r="BT326" s="86"/>
      <c r="BU326" s="86"/>
      <c r="BV326" s="86"/>
      <c r="BW326" s="86"/>
      <c r="BX326" s="86"/>
      <c r="BY326" s="86"/>
      <c r="BZ326" s="86"/>
      <c r="CA326" s="86"/>
      <c r="CB326" s="86"/>
      <c r="CC326" s="86"/>
      <c r="CD326" s="86"/>
      <c r="CE326" s="86"/>
      <c r="CF326" s="86"/>
      <c r="CG326" s="86"/>
      <c r="CH326" s="86"/>
      <c r="CI326" s="86"/>
      <c r="CJ326" s="86"/>
    </row>
    <row r="327" spans="1:88" x14ac:dyDescent="0.25">
      <c r="A327" s="86"/>
      <c r="B327" s="86"/>
      <c r="C327" s="86"/>
      <c r="D327" s="86"/>
      <c r="E327" s="86"/>
      <c r="F327" s="86"/>
      <c r="G327" s="86"/>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c r="AG327" s="86"/>
      <c r="AH327" s="86"/>
      <c r="AI327" s="86"/>
      <c r="AJ327" s="86"/>
      <c r="AK327" s="86"/>
      <c r="AL327" s="86"/>
      <c r="AM327" s="86"/>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c r="BN327" s="86"/>
      <c r="BO327" s="86"/>
      <c r="BP327" s="86"/>
      <c r="BQ327" s="86"/>
      <c r="BR327" s="86"/>
      <c r="BS327" s="86"/>
      <c r="BT327" s="86"/>
      <c r="BU327" s="86"/>
      <c r="BV327" s="86"/>
      <c r="BW327" s="86"/>
      <c r="BX327" s="86"/>
      <c r="BY327" s="86"/>
      <c r="BZ327" s="86"/>
      <c r="CA327" s="86"/>
      <c r="CB327" s="86"/>
      <c r="CC327" s="86"/>
      <c r="CD327" s="86"/>
      <c r="CE327" s="86"/>
      <c r="CF327" s="86"/>
      <c r="CG327" s="86"/>
      <c r="CH327" s="86"/>
      <c r="CI327" s="86"/>
      <c r="CJ327" s="86"/>
    </row>
    <row r="328" spans="1:88" x14ac:dyDescent="0.25">
      <c r="A328" s="86"/>
      <c r="B328" s="86"/>
      <c r="C328" s="86"/>
      <c r="D328" s="86"/>
      <c r="E328" s="86"/>
      <c r="F328" s="86"/>
      <c r="G328" s="86"/>
      <c r="H328" s="86"/>
      <c r="I328" s="86"/>
      <c r="J328" s="86"/>
      <c r="K328" s="86"/>
      <c r="L328" s="86"/>
      <c r="M328" s="86"/>
      <c r="N328" s="86"/>
      <c r="O328" s="86"/>
      <c r="P328" s="86"/>
      <c r="Q328" s="86"/>
      <c r="R328" s="86"/>
      <c r="S328" s="86"/>
      <c r="T328" s="86"/>
      <c r="U328" s="86"/>
      <c r="V328" s="86"/>
      <c r="W328" s="86"/>
      <c r="X328" s="86"/>
      <c r="Y328" s="86"/>
      <c r="Z328" s="86"/>
      <c r="AA328" s="86"/>
      <c r="AB328" s="86"/>
      <c r="AC328" s="86"/>
      <c r="AD328" s="86"/>
      <c r="AE328" s="86"/>
      <c r="AF328" s="86"/>
      <c r="AG328" s="86"/>
      <c r="AH328" s="86"/>
      <c r="AI328" s="86"/>
      <c r="AJ328" s="86"/>
      <c r="AK328" s="86"/>
      <c r="AL328" s="86"/>
      <c r="AM328" s="86"/>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c r="BN328" s="86"/>
      <c r="BO328" s="86"/>
      <c r="BP328" s="86"/>
      <c r="BQ328" s="86"/>
      <c r="BR328" s="86"/>
      <c r="BS328" s="86"/>
      <c r="BT328" s="86"/>
      <c r="BU328" s="86"/>
      <c r="BV328" s="86"/>
      <c r="BW328" s="86"/>
      <c r="BX328" s="86"/>
      <c r="BY328" s="86"/>
      <c r="BZ328" s="86"/>
      <c r="CA328" s="86"/>
      <c r="CB328" s="86"/>
      <c r="CC328" s="86"/>
      <c r="CD328" s="86"/>
      <c r="CE328" s="86"/>
      <c r="CF328" s="86"/>
      <c r="CG328" s="86"/>
      <c r="CH328" s="86"/>
      <c r="CI328" s="86"/>
      <c r="CJ328" s="86"/>
    </row>
    <row r="329" spans="1:88" x14ac:dyDescent="0.25">
      <c r="A329" s="86"/>
      <c r="B329" s="86"/>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c r="AE329" s="86"/>
      <c r="AF329" s="86"/>
      <c r="AG329" s="86"/>
      <c r="AH329" s="86"/>
      <c r="AI329" s="86"/>
      <c r="AJ329" s="86"/>
      <c r="AK329" s="86"/>
      <c r="AL329" s="86"/>
      <c r="AM329" s="86"/>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c r="BN329" s="86"/>
      <c r="BO329" s="86"/>
      <c r="BP329" s="86"/>
      <c r="BQ329" s="86"/>
      <c r="BR329" s="86"/>
      <c r="BS329" s="86"/>
      <c r="BT329" s="86"/>
      <c r="BU329" s="86"/>
      <c r="BV329" s="86"/>
      <c r="BW329" s="86"/>
      <c r="BX329" s="86"/>
      <c r="BY329" s="86"/>
      <c r="BZ329" s="86"/>
      <c r="CA329" s="86"/>
      <c r="CB329" s="86"/>
      <c r="CC329" s="86"/>
      <c r="CD329" s="86"/>
      <c r="CE329" s="86"/>
      <c r="CF329" s="86"/>
      <c r="CG329" s="86"/>
      <c r="CH329" s="86"/>
      <c r="CI329" s="86"/>
      <c r="CJ329" s="86"/>
    </row>
    <row r="330" spans="1:88" x14ac:dyDescent="0.25">
      <c r="A330" s="86"/>
      <c r="B330" s="86"/>
      <c r="C330" s="86"/>
      <c r="D330" s="86"/>
      <c r="E330" s="86"/>
      <c r="F330" s="86"/>
      <c r="G330" s="86"/>
      <c r="H330" s="86"/>
      <c r="I330" s="86"/>
      <c r="J330" s="86"/>
      <c r="K330" s="86"/>
      <c r="L330" s="86"/>
      <c r="M330" s="86"/>
      <c r="N330" s="86"/>
      <c r="O330" s="86"/>
      <c r="P330" s="86"/>
      <c r="Q330" s="86"/>
      <c r="R330" s="86"/>
      <c r="S330" s="86"/>
      <c r="T330" s="86"/>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c r="BN330" s="86"/>
      <c r="BO330" s="86"/>
      <c r="BP330" s="86"/>
      <c r="BQ330" s="86"/>
      <c r="BR330" s="86"/>
      <c r="BS330" s="86"/>
      <c r="BT330" s="86"/>
      <c r="BU330" s="86"/>
      <c r="BV330" s="86"/>
      <c r="BW330" s="86"/>
      <c r="BX330" s="86"/>
      <c r="BY330" s="86"/>
      <c r="BZ330" s="86"/>
      <c r="CA330" s="86"/>
      <c r="CB330" s="86"/>
      <c r="CC330" s="86"/>
      <c r="CD330" s="86"/>
      <c r="CE330" s="86"/>
      <c r="CF330" s="86"/>
      <c r="CG330" s="86"/>
      <c r="CH330" s="86"/>
      <c r="CI330" s="86"/>
      <c r="CJ330" s="86"/>
    </row>
    <row r="331" spans="1:88" x14ac:dyDescent="0.25">
      <c r="A331" s="86"/>
      <c r="B331" s="86"/>
      <c r="C331" s="86"/>
      <c r="D331" s="86"/>
      <c r="E331" s="86"/>
      <c r="F331" s="86"/>
      <c r="G331" s="86"/>
      <c r="H331" s="86"/>
      <c r="I331" s="86"/>
      <c r="J331" s="86"/>
      <c r="K331" s="86"/>
      <c r="L331" s="86"/>
      <c r="M331" s="86"/>
      <c r="N331" s="86"/>
      <c r="O331" s="86"/>
      <c r="P331" s="86"/>
      <c r="Q331" s="86"/>
      <c r="R331" s="86"/>
      <c r="S331" s="86"/>
      <c r="T331" s="86"/>
      <c r="U331" s="86"/>
      <c r="V331" s="86"/>
      <c r="W331" s="86"/>
      <c r="X331" s="86"/>
      <c r="Y331" s="86"/>
      <c r="Z331" s="86"/>
      <c r="AA331" s="86"/>
      <c r="AB331" s="86"/>
      <c r="AC331" s="86"/>
      <c r="AD331" s="86"/>
      <c r="AE331" s="86"/>
      <c r="AF331" s="86"/>
      <c r="AG331" s="86"/>
      <c r="AH331" s="86"/>
      <c r="AI331" s="86"/>
      <c r="AJ331" s="86"/>
      <c r="AK331" s="86"/>
      <c r="AL331" s="86"/>
      <c r="AM331" s="86"/>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c r="BN331" s="86"/>
      <c r="BO331" s="86"/>
      <c r="BP331" s="86"/>
      <c r="BQ331" s="86"/>
      <c r="BR331" s="86"/>
      <c r="BS331" s="86"/>
      <c r="BT331" s="86"/>
      <c r="BU331" s="86"/>
      <c r="BV331" s="86"/>
      <c r="BW331" s="86"/>
      <c r="BX331" s="86"/>
      <c r="BY331" s="86"/>
      <c r="BZ331" s="86"/>
      <c r="CA331" s="86"/>
      <c r="CB331" s="86"/>
      <c r="CC331" s="86"/>
      <c r="CD331" s="86"/>
      <c r="CE331" s="86"/>
      <c r="CF331" s="86"/>
      <c r="CG331" s="86"/>
      <c r="CH331" s="86"/>
      <c r="CI331" s="86"/>
      <c r="CJ331" s="86"/>
    </row>
    <row r="332" spans="1:88" x14ac:dyDescent="0.25">
      <c r="A332" s="86"/>
      <c r="B332" s="86"/>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c r="BN332" s="86"/>
      <c r="BO332" s="86"/>
      <c r="BP332" s="86"/>
      <c r="BQ332" s="86"/>
      <c r="BR332" s="86"/>
      <c r="BS332" s="86"/>
      <c r="BT332" s="86"/>
      <c r="BU332" s="86"/>
      <c r="BV332" s="86"/>
      <c r="BW332" s="86"/>
      <c r="BX332" s="86"/>
      <c r="BY332" s="86"/>
      <c r="BZ332" s="86"/>
      <c r="CA332" s="86"/>
      <c r="CB332" s="86"/>
      <c r="CC332" s="86"/>
      <c r="CD332" s="86"/>
      <c r="CE332" s="86"/>
      <c r="CF332" s="86"/>
      <c r="CG332" s="86"/>
      <c r="CH332" s="86"/>
      <c r="CI332" s="86"/>
      <c r="CJ332" s="86"/>
    </row>
    <row r="333" spans="1:88" x14ac:dyDescent="0.25">
      <c r="A333" s="86"/>
      <c r="B333" s="86"/>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c r="BN333" s="86"/>
      <c r="BO333" s="86"/>
      <c r="BP333" s="86"/>
      <c r="BQ333" s="86"/>
      <c r="BR333" s="86"/>
      <c r="BS333" s="86"/>
      <c r="BT333" s="86"/>
      <c r="BU333" s="86"/>
      <c r="BV333" s="86"/>
      <c r="BW333" s="86"/>
      <c r="BX333" s="86"/>
      <c r="BY333" s="86"/>
      <c r="BZ333" s="86"/>
      <c r="CA333" s="86"/>
      <c r="CB333" s="86"/>
      <c r="CC333" s="86"/>
      <c r="CD333" s="86"/>
      <c r="CE333" s="86"/>
      <c r="CF333" s="86"/>
      <c r="CG333" s="86"/>
      <c r="CH333" s="86"/>
      <c r="CI333" s="86"/>
      <c r="CJ333" s="86"/>
    </row>
    <row r="334" spans="1:88" x14ac:dyDescent="0.25">
      <c r="A334" s="86"/>
      <c r="B334" s="86"/>
      <c r="C334" s="86"/>
      <c r="D334" s="86"/>
      <c r="E334" s="86"/>
      <c r="F334" s="86"/>
      <c r="G334" s="86"/>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c r="BN334" s="86"/>
      <c r="BO334" s="86"/>
      <c r="BP334" s="86"/>
      <c r="BQ334" s="86"/>
      <c r="BR334" s="86"/>
      <c r="BS334" s="86"/>
      <c r="BT334" s="86"/>
      <c r="BU334" s="86"/>
      <c r="BV334" s="86"/>
      <c r="BW334" s="86"/>
      <c r="BX334" s="86"/>
      <c r="BY334" s="86"/>
      <c r="BZ334" s="86"/>
      <c r="CA334" s="86"/>
      <c r="CB334" s="86"/>
      <c r="CC334" s="86"/>
      <c r="CD334" s="86"/>
      <c r="CE334" s="86"/>
      <c r="CF334" s="86"/>
      <c r="CG334" s="86"/>
      <c r="CH334" s="86"/>
      <c r="CI334" s="86"/>
      <c r="CJ334" s="86"/>
    </row>
    <row r="335" spans="1:88" x14ac:dyDescent="0.25">
      <c r="A335" s="86"/>
      <c r="B335" s="86"/>
      <c r="C335" s="86"/>
      <c r="D335" s="86"/>
      <c r="E335" s="86"/>
      <c r="F335" s="86"/>
      <c r="G335" s="86"/>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c r="BN335" s="86"/>
      <c r="BO335" s="86"/>
      <c r="BP335" s="86"/>
      <c r="BQ335" s="86"/>
      <c r="BR335" s="86"/>
      <c r="BS335" s="86"/>
      <c r="BT335" s="86"/>
      <c r="BU335" s="86"/>
      <c r="BV335" s="86"/>
      <c r="BW335" s="86"/>
      <c r="BX335" s="86"/>
      <c r="BY335" s="86"/>
      <c r="BZ335" s="86"/>
      <c r="CA335" s="86"/>
      <c r="CB335" s="86"/>
      <c r="CC335" s="86"/>
      <c r="CD335" s="86"/>
      <c r="CE335" s="86"/>
      <c r="CF335" s="86"/>
      <c r="CG335" s="86"/>
      <c r="CH335" s="86"/>
      <c r="CI335" s="86"/>
      <c r="CJ335" s="86"/>
    </row>
    <row r="336" spans="1:88" x14ac:dyDescent="0.25">
      <c r="A336" s="86"/>
      <c r="B336" s="86"/>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c r="BN336" s="86"/>
      <c r="BO336" s="86"/>
      <c r="BP336" s="86"/>
      <c r="BQ336" s="86"/>
      <c r="BR336" s="86"/>
      <c r="BS336" s="86"/>
      <c r="BT336" s="86"/>
      <c r="BU336" s="86"/>
      <c r="BV336" s="86"/>
      <c r="BW336" s="86"/>
      <c r="BX336" s="86"/>
      <c r="BY336" s="86"/>
      <c r="BZ336" s="86"/>
      <c r="CA336" s="86"/>
      <c r="CB336" s="86"/>
      <c r="CC336" s="86"/>
      <c r="CD336" s="86"/>
      <c r="CE336" s="86"/>
      <c r="CF336" s="86"/>
      <c r="CG336" s="86"/>
      <c r="CH336" s="86"/>
      <c r="CI336" s="86"/>
      <c r="CJ336" s="86"/>
    </row>
    <row r="337" spans="1:88" x14ac:dyDescent="0.25">
      <c r="A337" s="86"/>
      <c r="B337" s="86"/>
      <c r="C337" s="86"/>
      <c r="D337" s="86"/>
      <c r="E337" s="86"/>
      <c r="F337" s="86"/>
      <c r="G337" s="86"/>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c r="BN337" s="86"/>
      <c r="BO337" s="86"/>
      <c r="BP337" s="86"/>
      <c r="BQ337" s="86"/>
      <c r="BR337" s="86"/>
      <c r="BS337" s="86"/>
      <c r="BT337" s="86"/>
      <c r="BU337" s="86"/>
      <c r="BV337" s="86"/>
      <c r="BW337" s="86"/>
      <c r="BX337" s="86"/>
      <c r="BY337" s="86"/>
      <c r="BZ337" s="86"/>
      <c r="CA337" s="86"/>
      <c r="CB337" s="86"/>
      <c r="CC337" s="86"/>
      <c r="CD337" s="86"/>
      <c r="CE337" s="86"/>
      <c r="CF337" s="86"/>
      <c r="CG337" s="86"/>
      <c r="CH337" s="86"/>
      <c r="CI337" s="86"/>
      <c r="CJ337" s="86"/>
    </row>
    <row r="338" spans="1:88" x14ac:dyDescent="0.25">
      <c r="A338" s="86"/>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c r="AA338" s="86"/>
      <c r="AB338" s="86"/>
      <c r="AC338" s="86"/>
      <c r="AD338" s="86"/>
      <c r="AE338" s="86"/>
      <c r="AF338" s="86"/>
      <c r="AG338" s="86"/>
      <c r="AH338" s="86"/>
      <c r="AI338" s="86"/>
      <c r="AJ338" s="86"/>
      <c r="AK338" s="86"/>
      <c r="AL338" s="86"/>
      <c r="AM338" s="86"/>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c r="BN338" s="86"/>
      <c r="BO338" s="86"/>
      <c r="BP338" s="86"/>
      <c r="BQ338" s="86"/>
      <c r="BR338" s="86"/>
      <c r="BS338" s="86"/>
      <c r="BT338" s="86"/>
      <c r="BU338" s="86"/>
      <c r="BV338" s="86"/>
      <c r="BW338" s="86"/>
      <c r="BX338" s="86"/>
      <c r="BY338" s="86"/>
      <c r="BZ338" s="86"/>
      <c r="CA338" s="86"/>
      <c r="CB338" s="86"/>
      <c r="CC338" s="86"/>
      <c r="CD338" s="86"/>
      <c r="CE338" s="86"/>
      <c r="CF338" s="86"/>
      <c r="CG338" s="86"/>
      <c r="CH338" s="86"/>
      <c r="CI338" s="86"/>
      <c r="CJ338" s="86"/>
    </row>
    <row r="339" spans="1:88" x14ac:dyDescent="0.2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c r="Z339" s="86"/>
      <c r="AA339" s="86"/>
      <c r="AB339" s="86"/>
      <c r="AC339" s="86"/>
      <c r="AD339" s="86"/>
      <c r="AE339" s="86"/>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c r="BN339" s="86"/>
      <c r="BO339" s="86"/>
      <c r="BP339" s="86"/>
      <c r="BQ339" s="86"/>
      <c r="BR339" s="86"/>
      <c r="BS339" s="86"/>
      <c r="BT339" s="86"/>
      <c r="BU339" s="86"/>
      <c r="BV339" s="86"/>
      <c r="BW339" s="86"/>
      <c r="BX339" s="86"/>
      <c r="BY339" s="86"/>
      <c r="BZ339" s="86"/>
      <c r="CA339" s="86"/>
      <c r="CB339" s="86"/>
      <c r="CC339" s="86"/>
      <c r="CD339" s="86"/>
      <c r="CE339" s="86"/>
      <c r="CF339" s="86"/>
      <c r="CG339" s="86"/>
      <c r="CH339" s="86"/>
      <c r="CI339" s="86"/>
      <c r="CJ339" s="86"/>
    </row>
    <row r="340" spans="1:88" x14ac:dyDescent="0.25">
      <c r="A340" s="86"/>
      <c r="B340" s="86"/>
      <c r="C340" s="86"/>
      <c r="D340" s="86"/>
      <c r="E340" s="86"/>
      <c r="F340" s="86"/>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c r="BN340" s="86"/>
      <c r="BO340" s="86"/>
      <c r="BP340" s="86"/>
      <c r="BQ340" s="86"/>
      <c r="BR340" s="86"/>
      <c r="BS340" s="86"/>
      <c r="BT340" s="86"/>
      <c r="BU340" s="86"/>
      <c r="BV340" s="86"/>
      <c r="BW340" s="86"/>
      <c r="BX340" s="86"/>
      <c r="BY340" s="86"/>
      <c r="BZ340" s="86"/>
      <c r="CA340" s="86"/>
      <c r="CB340" s="86"/>
      <c r="CC340" s="86"/>
      <c r="CD340" s="86"/>
      <c r="CE340" s="86"/>
      <c r="CF340" s="86"/>
      <c r="CG340" s="86"/>
      <c r="CH340" s="86"/>
      <c r="CI340" s="86"/>
      <c r="CJ340" s="86"/>
    </row>
    <row r="341" spans="1:88" x14ac:dyDescent="0.25">
      <c r="A341" s="86"/>
      <c r="B341" s="86"/>
      <c r="C341" s="86"/>
      <c r="D341" s="86"/>
      <c r="E341" s="86"/>
      <c r="F341" s="86"/>
      <c r="G341" s="86"/>
      <c r="H341" s="86"/>
      <c r="I341" s="86"/>
      <c r="J341" s="86"/>
      <c r="K341" s="86"/>
      <c r="L341" s="86"/>
      <c r="M341" s="86"/>
      <c r="N341" s="86"/>
      <c r="O341" s="86"/>
      <c r="P341" s="86"/>
      <c r="Q341" s="86"/>
      <c r="R341" s="86"/>
      <c r="S341" s="86"/>
      <c r="T341" s="86"/>
      <c r="U341" s="86"/>
      <c r="V341" s="86"/>
      <c r="W341" s="86"/>
      <c r="X341" s="86"/>
      <c r="Y341" s="86"/>
      <c r="Z341" s="86"/>
      <c r="AA341" s="86"/>
      <c r="AB341" s="86"/>
      <c r="AC341" s="86"/>
      <c r="AD341" s="86"/>
      <c r="AE341" s="86"/>
      <c r="AF341" s="86"/>
      <c r="AG341" s="86"/>
      <c r="AH341" s="86"/>
      <c r="AI341" s="86"/>
      <c r="AJ341" s="86"/>
      <c r="AK341" s="86"/>
      <c r="AL341" s="86"/>
      <c r="AM341" s="86"/>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c r="BN341" s="86"/>
      <c r="BO341" s="86"/>
      <c r="BP341" s="86"/>
      <c r="BQ341" s="86"/>
      <c r="BR341" s="86"/>
      <c r="BS341" s="86"/>
      <c r="BT341" s="86"/>
      <c r="BU341" s="86"/>
      <c r="BV341" s="86"/>
      <c r="BW341" s="86"/>
      <c r="BX341" s="86"/>
      <c r="BY341" s="86"/>
      <c r="BZ341" s="86"/>
      <c r="CA341" s="86"/>
      <c r="CB341" s="86"/>
      <c r="CC341" s="86"/>
      <c r="CD341" s="86"/>
      <c r="CE341" s="86"/>
      <c r="CF341" s="86"/>
      <c r="CG341" s="86"/>
      <c r="CH341" s="86"/>
      <c r="CI341" s="86"/>
      <c r="CJ341" s="86"/>
    </row>
    <row r="342" spans="1:88" x14ac:dyDescent="0.25">
      <c r="A342" s="86"/>
      <c r="B342" s="86"/>
      <c r="C342" s="86"/>
      <c r="D342" s="86"/>
      <c r="E342" s="86"/>
      <c r="F342" s="86"/>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c r="BN342" s="86"/>
      <c r="BO342" s="86"/>
      <c r="BP342" s="86"/>
      <c r="BQ342" s="86"/>
      <c r="BR342" s="86"/>
      <c r="BS342" s="86"/>
      <c r="BT342" s="86"/>
      <c r="BU342" s="86"/>
      <c r="BV342" s="86"/>
      <c r="BW342" s="86"/>
      <c r="BX342" s="86"/>
      <c r="BY342" s="86"/>
      <c r="BZ342" s="86"/>
      <c r="CA342" s="86"/>
      <c r="CB342" s="86"/>
      <c r="CC342" s="86"/>
      <c r="CD342" s="86"/>
      <c r="CE342" s="86"/>
      <c r="CF342" s="86"/>
      <c r="CG342" s="86"/>
      <c r="CH342" s="86"/>
      <c r="CI342" s="86"/>
      <c r="CJ342" s="86"/>
    </row>
    <row r="343" spans="1:88" x14ac:dyDescent="0.25">
      <c r="A343" s="86"/>
      <c r="B343" s="86"/>
      <c r="C343" s="86"/>
      <c r="D343" s="86"/>
      <c r="E343" s="86"/>
      <c r="F343" s="86"/>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c r="BN343" s="86"/>
      <c r="BO343" s="86"/>
      <c r="BP343" s="86"/>
      <c r="BQ343" s="86"/>
      <c r="BR343" s="86"/>
      <c r="BS343" s="86"/>
      <c r="BT343" s="86"/>
      <c r="BU343" s="86"/>
      <c r="BV343" s="86"/>
      <c r="BW343" s="86"/>
      <c r="BX343" s="86"/>
      <c r="BY343" s="86"/>
      <c r="BZ343" s="86"/>
      <c r="CA343" s="86"/>
      <c r="CB343" s="86"/>
      <c r="CC343" s="86"/>
      <c r="CD343" s="86"/>
      <c r="CE343" s="86"/>
      <c r="CF343" s="86"/>
      <c r="CG343" s="86"/>
      <c r="CH343" s="86"/>
      <c r="CI343" s="86"/>
      <c r="CJ343" s="86"/>
    </row>
    <row r="344" spans="1:88" x14ac:dyDescent="0.25">
      <c r="A344" s="86"/>
      <c r="B344" s="86"/>
      <c r="C344" s="86"/>
      <c r="D344" s="86"/>
      <c r="E344" s="86"/>
      <c r="F344" s="86"/>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c r="BN344" s="86"/>
      <c r="BO344" s="86"/>
      <c r="BP344" s="86"/>
      <c r="BQ344" s="86"/>
      <c r="BR344" s="86"/>
      <c r="BS344" s="86"/>
      <c r="BT344" s="86"/>
      <c r="BU344" s="86"/>
      <c r="BV344" s="86"/>
      <c r="BW344" s="86"/>
      <c r="BX344" s="86"/>
      <c r="BY344" s="86"/>
      <c r="BZ344" s="86"/>
      <c r="CA344" s="86"/>
      <c r="CB344" s="86"/>
      <c r="CC344" s="86"/>
      <c r="CD344" s="86"/>
      <c r="CE344" s="86"/>
      <c r="CF344" s="86"/>
      <c r="CG344" s="86"/>
      <c r="CH344" s="86"/>
      <c r="CI344" s="86"/>
      <c r="CJ344" s="86"/>
    </row>
    <row r="345" spans="1:88" x14ac:dyDescent="0.25">
      <c r="A345" s="86"/>
      <c r="B345" s="86"/>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c r="BN345" s="86"/>
      <c r="BO345" s="86"/>
      <c r="BP345" s="86"/>
      <c r="BQ345" s="86"/>
      <c r="BR345" s="86"/>
      <c r="BS345" s="86"/>
      <c r="BT345" s="86"/>
      <c r="BU345" s="86"/>
      <c r="BV345" s="86"/>
      <c r="BW345" s="86"/>
      <c r="BX345" s="86"/>
      <c r="BY345" s="86"/>
      <c r="BZ345" s="86"/>
      <c r="CA345" s="86"/>
      <c r="CB345" s="86"/>
      <c r="CC345" s="86"/>
      <c r="CD345" s="86"/>
      <c r="CE345" s="86"/>
      <c r="CF345" s="86"/>
      <c r="CG345" s="86"/>
      <c r="CH345" s="86"/>
      <c r="CI345" s="86"/>
      <c r="CJ345" s="86"/>
    </row>
    <row r="346" spans="1:88" x14ac:dyDescent="0.25">
      <c r="A346" s="86"/>
      <c r="B346" s="86"/>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c r="AG346" s="86"/>
      <c r="AH346" s="86"/>
      <c r="AI346" s="86"/>
      <c r="AJ346" s="86"/>
      <c r="AK346" s="86"/>
      <c r="AL346" s="86"/>
      <c r="AM346" s="86"/>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c r="BN346" s="86"/>
      <c r="BO346" s="86"/>
      <c r="BP346" s="86"/>
      <c r="BQ346" s="86"/>
      <c r="BR346" s="86"/>
      <c r="BS346" s="86"/>
      <c r="BT346" s="86"/>
      <c r="BU346" s="86"/>
      <c r="BV346" s="86"/>
      <c r="BW346" s="86"/>
      <c r="BX346" s="86"/>
      <c r="BY346" s="86"/>
      <c r="BZ346" s="86"/>
      <c r="CA346" s="86"/>
      <c r="CB346" s="86"/>
      <c r="CC346" s="86"/>
      <c r="CD346" s="86"/>
      <c r="CE346" s="86"/>
      <c r="CF346" s="86"/>
      <c r="CG346" s="86"/>
      <c r="CH346" s="86"/>
      <c r="CI346" s="86"/>
      <c r="CJ346" s="86"/>
    </row>
    <row r="347" spans="1:88" x14ac:dyDescent="0.25">
      <c r="A347" s="86"/>
      <c r="B347" s="86"/>
      <c r="C347" s="86"/>
      <c r="D347" s="86"/>
      <c r="E347" s="86"/>
      <c r="F347" s="86"/>
      <c r="G347" s="86"/>
      <c r="H347" s="86"/>
      <c r="I347" s="86"/>
      <c r="J347" s="86"/>
      <c r="K347" s="86"/>
      <c r="L347" s="86"/>
      <c r="M347" s="86"/>
      <c r="N347" s="86"/>
      <c r="O347" s="86"/>
      <c r="P347" s="86"/>
      <c r="Q347" s="86"/>
      <c r="R347" s="86"/>
      <c r="S347" s="86"/>
      <c r="T347" s="86"/>
      <c r="U347" s="86"/>
      <c r="V347" s="86"/>
      <c r="W347" s="86"/>
      <c r="X347" s="86"/>
      <c r="Y347" s="86"/>
      <c r="Z347" s="86"/>
      <c r="AA347" s="86"/>
      <c r="AB347" s="86"/>
      <c r="AC347" s="86"/>
      <c r="AD347" s="86"/>
      <c r="AE347" s="86"/>
      <c r="AF347" s="86"/>
      <c r="AG347" s="86"/>
      <c r="AH347" s="86"/>
      <c r="AI347" s="86"/>
      <c r="AJ347" s="86"/>
      <c r="AK347" s="86"/>
      <c r="AL347" s="86"/>
      <c r="AM347" s="86"/>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c r="BN347" s="86"/>
      <c r="BO347" s="86"/>
      <c r="BP347" s="86"/>
      <c r="BQ347" s="86"/>
      <c r="BR347" s="86"/>
      <c r="BS347" s="86"/>
      <c r="BT347" s="86"/>
      <c r="BU347" s="86"/>
      <c r="BV347" s="86"/>
      <c r="BW347" s="86"/>
      <c r="BX347" s="86"/>
      <c r="BY347" s="86"/>
      <c r="BZ347" s="86"/>
      <c r="CA347" s="86"/>
      <c r="CB347" s="86"/>
      <c r="CC347" s="86"/>
      <c r="CD347" s="86"/>
      <c r="CE347" s="86"/>
      <c r="CF347" s="86"/>
      <c r="CG347" s="86"/>
      <c r="CH347" s="86"/>
      <c r="CI347" s="86"/>
      <c r="CJ347" s="86"/>
    </row>
    <row r="348" spans="1:88" x14ac:dyDescent="0.25">
      <c r="A348" s="86"/>
      <c r="B348" s="86"/>
      <c r="C348" s="86"/>
      <c r="D348" s="86"/>
      <c r="E348" s="86"/>
      <c r="F348" s="86"/>
      <c r="G348" s="86"/>
      <c r="H348" s="86"/>
      <c r="I348" s="86"/>
      <c r="J348" s="86"/>
      <c r="K348" s="86"/>
      <c r="L348" s="86"/>
      <c r="M348" s="86"/>
      <c r="N348" s="86"/>
      <c r="O348" s="86"/>
      <c r="P348" s="86"/>
      <c r="Q348" s="86"/>
      <c r="R348" s="86"/>
      <c r="S348" s="86"/>
      <c r="T348" s="86"/>
      <c r="U348" s="86"/>
      <c r="V348" s="86"/>
      <c r="W348" s="86"/>
      <c r="X348" s="86"/>
      <c r="Y348" s="86"/>
      <c r="Z348" s="86"/>
      <c r="AA348" s="86"/>
      <c r="AB348" s="86"/>
      <c r="AC348" s="86"/>
      <c r="AD348" s="86"/>
      <c r="AE348" s="86"/>
      <c r="AF348" s="86"/>
      <c r="AG348" s="86"/>
      <c r="AH348" s="86"/>
      <c r="AI348" s="86"/>
      <c r="AJ348" s="86"/>
      <c r="AK348" s="86"/>
      <c r="AL348" s="86"/>
      <c r="AM348" s="86"/>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c r="BN348" s="86"/>
      <c r="BO348" s="86"/>
      <c r="BP348" s="86"/>
      <c r="BQ348" s="86"/>
      <c r="BR348" s="86"/>
      <c r="BS348" s="86"/>
      <c r="BT348" s="86"/>
      <c r="BU348" s="86"/>
      <c r="BV348" s="86"/>
      <c r="BW348" s="86"/>
      <c r="BX348" s="86"/>
      <c r="BY348" s="86"/>
      <c r="BZ348" s="86"/>
      <c r="CA348" s="86"/>
      <c r="CB348" s="86"/>
      <c r="CC348" s="86"/>
      <c r="CD348" s="86"/>
      <c r="CE348" s="86"/>
      <c r="CF348" s="86"/>
      <c r="CG348" s="86"/>
      <c r="CH348" s="86"/>
      <c r="CI348" s="86"/>
      <c r="CJ348" s="86"/>
    </row>
    <row r="349" spans="1:88" x14ac:dyDescent="0.25">
      <c r="A349" s="86"/>
      <c r="B349" s="86"/>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c r="BN349" s="86"/>
      <c r="BO349" s="86"/>
      <c r="BP349" s="86"/>
      <c r="BQ349" s="86"/>
      <c r="BR349" s="86"/>
      <c r="BS349" s="86"/>
      <c r="BT349" s="86"/>
      <c r="BU349" s="86"/>
      <c r="BV349" s="86"/>
      <c r="BW349" s="86"/>
      <c r="BX349" s="86"/>
      <c r="BY349" s="86"/>
      <c r="BZ349" s="86"/>
      <c r="CA349" s="86"/>
      <c r="CB349" s="86"/>
      <c r="CC349" s="86"/>
      <c r="CD349" s="86"/>
      <c r="CE349" s="86"/>
      <c r="CF349" s="86"/>
      <c r="CG349" s="86"/>
      <c r="CH349" s="86"/>
      <c r="CI349" s="86"/>
      <c r="CJ349" s="86"/>
    </row>
    <row r="350" spans="1:88" x14ac:dyDescent="0.25">
      <c r="A350" s="86"/>
      <c r="B350" s="86"/>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c r="AA350" s="86"/>
      <c r="AB350" s="86"/>
      <c r="AC350" s="86"/>
      <c r="AD350" s="86"/>
      <c r="AE350" s="86"/>
      <c r="AF350" s="86"/>
      <c r="AG350" s="86"/>
      <c r="AH350" s="86"/>
      <c r="AI350" s="86"/>
      <c r="AJ350" s="86"/>
      <c r="AK350" s="86"/>
      <c r="AL350" s="86"/>
      <c r="AM350" s="86"/>
      <c r="AN350" s="86"/>
      <c r="AO350" s="86"/>
      <c r="AP350" s="86"/>
      <c r="AQ350" s="86"/>
      <c r="AR350" s="86"/>
      <c r="AS350" s="86"/>
      <c r="AT350" s="86"/>
      <c r="AU350" s="86"/>
      <c r="AV350" s="86"/>
      <c r="AW350" s="86"/>
      <c r="AX350" s="86"/>
      <c r="AY350" s="86"/>
      <c r="AZ350" s="86"/>
      <c r="BA350" s="86"/>
      <c r="BB350" s="86"/>
      <c r="BC350" s="86"/>
      <c r="BD350" s="86"/>
      <c r="BE350" s="86"/>
      <c r="BF350" s="86"/>
      <c r="BG350" s="86"/>
      <c r="BH350" s="86"/>
      <c r="BI350" s="86"/>
      <c r="BJ350" s="86"/>
      <c r="BK350" s="86"/>
      <c r="BL350" s="86"/>
      <c r="BM350" s="86"/>
      <c r="BN350" s="86"/>
      <c r="BO350" s="86"/>
      <c r="BP350" s="86"/>
      <c r="BQ350" s="86"/>
      <c r="BR350" s="86"/>
      <c r="BS350" s="86"/>
      <c r="BT350" s="86"/>
      <c r="BU350" s="86"/>
      <c r="BV350" s="86"/>
      <c r="BW350" s="86"/>
      <c r="BX350" s="86"/>
      <c r="BY350" s="86"/>
      <c r="BZ350" s="86"/>
      <c r="CA350" s="86"/>
      <c r="CB350" s="86"/>
      <c r="CC350" s="86"/>
      <c r="CD350" s="86"/>
      <c r="CE350" s="86"/>
      <c r="CF350" s="86"/>
      <c r="CG350" s="86"/>
      <c r="CH350" s="86"/>
      <c r="CI350" s="86"/>
      <c r="CJ350" s="86"/>
    </row>
    <row r="351" spans="1:88" x14ac:dyDescent="0.25">
      <c r="A351" s="86"/>
      <c r="B351" s="86"/>
      <c r="C351" s="86"/>
      <c r="D351" s="86"/>
      <c r="E351" s="86"/>
      <c r="F351" s="86"/>
      <c r="G351" s="86"/>
      <c r="H351" s="86"/>
      <c r="I351" s="86"/>
      <c r="J351" s="86"/>
      <c r="K351" s="86"/>
      <c r="L351" s="86"/>
      <c r="M351" s="86"/>
      <c r="N351" s="86"/>
      <c r="O351" s="86"/>
      <c r="P351" s="86"/>
      <c r="Q351" s="86"/>
      <c r="R351" s="86"/>
      <c r="S351" s="86"/>
      <c r="T351" s="86"/>
      <c r="U351" s="86"/>
      <c r="V351" s="86"/>
      <c r="W351" s="86"/>
      <c r="X351" s="86"/>
      <c r="Y351" s="86"/>
      <c r="Z351" s="86"/>
      <c r="AA351" s="86"/>
      <c r="AB351" s="86"/>
      <c r="AC351" s="86"/>
      <c r="AD351" s="86"/>
      <c r="AE351" s="86"/>
      <c r="AF351" s="86"/>
      <c r="AG351" s="86"/>
      <c r="AH351" s="86"/>
      <c r="AI351" s="86"/>
      <c r="AJ351" s="86"/>
      <c r="AK351" s="86"/>
      <c r="AL351" s="86"/>
      <c r="AM351" s="86"/>
      <c r="AN351" s="86"/>
      <c r="AO351" s="86"/>
      <c r="AP351" s="86"/>
      <c r="AQ351" s="86"/>
      <c r="AR351" s="86"/>
      <c r="AS351" s="86"/>
      <c r="AT351" s="86"/>
      <c r="AU351" s="86"/>
      <c r="AV351" s="86"/>
      <c r="AW351" s="86"/>
      <c r="AX351" s="86"/>
      <c r="AY351" s="86"/>
      <c r="AZ351" s="86"/>
      <c r="BA351" s="86"/>
      <c r="BB351" s="86"/>
      <c r="BC351" s="86"/>
      <c r="BD351" s="86"/>
      <c r="BE351" s="86"/>
      <c r="BF351" s="86"/>
      <c r="BG351" s="86"/>
      <c r="BH351" s="86"/>
      <c r="BI351" s="86"/>
      <c r="BJ351" s="86"/>
      <c r="BK351" s="86"/>
      <c r="BL351" s="86"/>
      <c r="BM351" s="86"/>
      <c r="BN351" s="86"/>
      <c r="BO351" s="86"/>
      <c r="BP351" s="86"/>
      <c r="BQ351" s="86"/>
      <c r="BR351" s="86"/>
      <c r="BS351" s="86"/>
      <c r="BT351" s="86"/>
      <c r="BU351" s="86"/>
      <c r="BV351" s="86"/>
      <c r="BW351" s="86"/>
      <c r="BX351" s="86"/>
      <c r="BY351" s="86"/>
      <c r="BZ351" s="86"/>
      <c r="CA351" s="86"/>
      <c r="CB351" s="86"/>
      <c r="CC351" s="86"/>
      <c r="CD351" s="86"/>
      <c r="CE351" s="86"/>
      <c r="CF351" s="86"/>
      <c r="CG351" s="86"/>
      <c r="CH351" s="86"/>
      <c r="CI351" s="86"/>
      <c r="CJ351" s="86"/>
    </row>
    <row r="352" spans="1:88" x14ac:dyDescent="0.25">
      <c r="A352" s="86"/>
      <c r="B352" s="86"/>
      <c r="C352" s="86"/>
      <c r="D352" s="86"/>
      <c r="E352" s="86"/>
      <c r="F352" s="86"/>
      <c r="G352" s="86"/>
      <c r="H352" s="86"/>
      <c r="I352" s="86"/>
      <c r="J352" s="86"/>
      <c r="K352" s="86"/>
      <c r="L352" s="86"/>
      <c r="M352" s="86"/>
      <c r="N352" s="86"/>
      <c r="O352" s="86"/>
      <c r="P352" s="86"/>
      <c r="Q352" s="86"/>
      <c r="R352" s="86"/>
      <c r="S352" s="86"/>
      <c r="T352" s="86"/>
      <c r="U352" s="86"/>
      <c r="V352" s="86"/>
      <c r="W352" s="86"/>
      <c r="X352" s="86"/>
      <c r="Y352" s="86"/>
      <c r="Z352" s="86"/>
      <c r="AA352" s="86"/>
      <c r="AB352" s="86"/>
      <c r="AC352" s="86"/>
      <c r="AD352" s="86"/>
      <c r="AE352" s="86"/>
      <c r="AF352" s="86"/>
      <c r="AG352" s="86"/>
      <c r="AH352" s="86"/>
      <c r="AI352" s="86"/>
      <c r="AJ352" s="86"/>
      <c r="AK352" s="86"/>
      <c r="AL352" s="86"/>
      <c r="AM352" s="86"/>
      <c r="AN352" s="86"/>
      <c r="AO352" s="86"/>
      <c r="AP352" s="86"/>
      <c r="AQ352" s="86"/>
      <c r="AR352" s="86"/>
      <c r="AS352" s="86"/>
      <c r="AT352" s="86"/>
      <c r="AU352" s="86"/>
      <c r="AV352" s="86"/>
      <c r="AW352" s="86"/>
      <c r="AX352" s="86"/>
      <c r="AY352" s="86"/>
      <c r="AZ352" s="86"/>
      <c r="BA352" s="86"/>
      <c r="BB352" s="86"/>
      <c r="BC352" s="86"/>
      <c r="BD352" s="86"/>
      <c r="BE352" s="86"/>
      <c r="BF352" s="86"/>
      <c r="BG352" s="86"/>
      <c r="BH352" s="86"/>
      <c r="BI352" s="86"/>
      <c r="BJ352" s="86"/>
      <c r="BK352" s="86"/>
      <c r="BL352" s="86"/>
      <c r="BM352" s="86"/>
      <c r="BN352" s="86"/>
      <c r="BO352" s="86"/>
      <c r="BP352" s="86"/>
      <c r="BQ352" s="86"/>
      <c r="BR352" s="86"/>
      <c r="BS352" s="86"/>
      <c r="BT352" s="86"/>
      <c r="BU352" s="86"/>
      <c r="BV352" s="86"/>
      <c r="BW352" s="86"/>
      <c r="BX352" s="86"/>
      <c r="BY352" s="86"/>
      <c r="BZ352" s="86"/>
      <c r="CA352" s="86"/>
      <c r="CB352" s="86"/>
      <c r="CC352" s="86"/>
      <c r="CD352" s="86"/>
      <c r="CE352" s="86"/>
      <c r="CF352" s="86"/>
      <c r="CG352" s="86"/>
      <c r="CH352" s="86"/>
      <c r="CI352" s="86"/>
      <c r="CJ352" s="86"/>
    </row>
    <row r="353" spans="1:88" x14ac:dyDescent="0.25">
      <c r="A353" s="86"/>
      <c r="B353" s="86"/>
      <c r="C353" s="86"/>
      <c r="D353" s="86"/>
      <c r="E353" s="86"/>
      <c r="F353" s="86"/>
      <c r="G353" s="86"/>
      <c r="H353" s="86"/>
      <c r="I353" s="86"/>
      <c r="J353" s="86"/>
      <c r="K353" s="86"/>
      <c r="L353" s="86"/>
      <c r="M353" s="86"/>
      <c r="N353" s="86"/>
      <c r="O353" s="86"/>
      <c r="P353" s="86"/>
      <c r="Q353" s="86"/>
      <c r="R353" s="86"/>
      <c r="S353" s="86"/>
      <c r="T353" s="86"/>
      <c r="U353" s="86"/>
      <c r="V353" s="86"/>
      <c r="W353" s="86"/>
      <c r="X353" s="86"/>
      <c r="Y353" s="86"/>
      <c r="Z353" s="86"/>
      <c r="AA353" s="86"/>
      <c r="AB353" s="86"/>
      <c r="AC353" s="86"/>
      <c r="AD353" s="86"/>
      <c r="AE353" s="86"/>
      <c r="AF353" s="86"/>
      <c r="AG353" s="86"/>
      <c r="AH353" s="86"/>
      <c r="AI353" s="86"/>
      <c r="AJ353" s="86"/>
      <c r="AK353" s="86"/>
      <c r="AL353" s="86"/>
      <c r="AM353" s="86"/>
      <c r="AN353" s="86"/>
      <c r="AO353" s="86"/>
      <c r="AP353" s="86"/>
      <c r="AQ353" s="86"/>
      <c r="AR353" s="86"/>
      <c r="AS353" s="86"/>
      <c r="AT353" s="86"/>
      <c r="AU353" s="86"/>
      <c r="AV353" s="86"/>
      <c r="AW353" s="86"/>
      <c r="AX353" s="86"/>
      <c r="AY353" s="86"/>
      <c r="AZ353" s="86"/>
      <c r="BA353" s="86"/>
      <c r="BB353" s="86"/>
      <c r="BC353" s="86"/>
      <c r="BD353" s="86"/>
      <c r="BE353" s="86"/>
      <c r="BF353" s="86"/>
      <c r="BG353" s="86"/>
      <c r="BH353" s="86"/>
      <c r="BI353" s="86"/>
      <c r="BJ353" s="86"/>
      <c r="BK353" s="86"/>
      <c r="BL353" s="86"/>
      <c r="BM353" s="86"/>
      <c r="BN353" s="86"/>
      <c r="BO353" s="86"/>
      <c r="BP353" s="86"/>
      <c r="BQ353" s="86"/>
      <c r="BR353" s="86"/>
      <c r="BS353" s="86"/>
      <c r="BT353" s="86"/>
      <c r="BU353" s="86"/>
      <c r="BV353" s="86"/>
      <c r="BW353" s="86"/>
      <c r="BX353" s="86"/>
      <c r="BY353" s="86"/>
      <c r="BZ353" s="86"/>
      <c r="CA353" s="86"/>
      <c r="CB353" s="86"/>
      <c r="CC353" s="86"/>
      <c r="CD353" s="86"/>
      <c r="CE353" s="86"/>
      <c r="CF353" s="86"/>
      <c r="CG353" s="86"/>
      <c r="CH353" s="86"/>
      <c r="CI353" s="86"/>
      <c r="CJ353" s="86"/>
    </row>
    <row r="354" spans="1:88" x14ac:dyDescent="0.25">
      <c r="A354" s="86"/>
      <c r="B354" s="86"/>
      <c r="C354" s="86"/>
      <c r="D354" s="86"/>
      <c r="E354" s="86"/>
      <c r="F354" s="86"/>
      <c r="G354" s="86"/>
      <c r="H354" s="86"/>
      <c r="I354" s="86"/>
      <c r="J354" s="86"/>
      <c r="K354" s="86"/>
      <c r="L354" s="86"/>
      <c r="M354" s="86"/>
      <c r="N354" s="86"/>
      <c r="O354" s="86"/>
      <c r="P354" s="86"/>
      <c r="Q354" s="86"/>
      <c r="R354" s="86"/>
      <c r="S354" s="86"/>
      <c r="T354" s="86"/>
      <c r="U354" s="86"/>
      <c r="V354" s="86"/>
      <c r="W354" s="86"/>
      <c r="X354" s="86"/>
      <c r="Y354" s="86"/>
      <c r="Z354" s="86"/>
      <c r="AA354" s="86"/>
      <c r="AB354" s="86"/>
      <c r="AC354" s="86"/>
      <c r="AD354" s="86"/>
      <c r="AE354" s="86"/>
      <c r="AF354" s="86"/>
      <c r="AG354" s="86"/>
      <c r="AH354" s="86"/>
      <c r="AI354" s="86"/>
      <c r="AJ354" s="86"/>
      <c r="AK354" s="86"/>
      <c r="AL354" s="86"/>
      <c r="AM354" s="86"/>
      <c r="AN354" s="86"/>
      <c r="AO354" s="86"/>
      <c r="AP354" s="86"/>
      <c r="AQ354" s="86"/>
      <c r="AR354" s="86"/>
      <c r="AS354" s="86"/>
      <c r="AT354" s="86"/>
      <c r="AU354" s="86"/>
      <c r="AV354" s="86"/>
      <c r="AW354" s="86"/>
      <c r="AX354" s="86"/>
      <c r="AY354" s="86"/>
      <c r="AZ354" s="86"/>
      <c r="BA354" s="86"/>
      <c r="BB354" s="86"/>
      <c r="BC354" s="86"/>
      <c r="BD354" s="86"/>
      <c r="BE354" s="86"/>
      <c r="BF354" s="86"/>
      <c r="BG354" s="86"/>
      <c r="BH354" s="86"/>
      <c r="BI354" s="86"/>
      <c r="BJ354" s="86"/>
      <c r="BK354" s="86"/>
      <c r="BL354" s="86"/>
      <c r="BM354" s="86"/>
      <c r="BN354" s="86"/>
      <c r="BO354" s="86"/>
      <c r="BP354" s="86"/>
      <c r="BQ354" s="86"/>
      <c r="BR354" s="86"/>
      <c r="BS354" s="86"/>
      <c r="BT354" s="86"/>
      <c r="BU354" s="86"/>
      <c r="BV354" s="86"/>
      <c r="BW354" s="86"/>
      <c r="BX354" s="86"/>
      <c r="BY354" s="86"/>
      <c r="BZ354" s="86"/>
      <c r="CA354" s="86"/>
      <c r="CB354" s="86"/>
      <c r="CC354" s="86"/>
      <c r="CD354" s="86"/>
      <c r="CE354" s="86"/>
      <c r="CF354" s="86"/>
      <c r="CG354" s="86"/>
      <c r="CH354" s="86"/>
      <c r="CI354" s="86"/>
      <c r="CJ354" s="86"/>
    </row>
    <row r="355" spans="1:88" x14ac:dyDescent="0.25">
      <c r="A355" s="86"/>
      <c r="B355" s="86"/>
      <c r="C355" s="86"/>
      <c r="D355" s="86"/>
      <c r="E355" s="86"/>
      <c r="F355" s="86"/>
      <c r="G355" s="86"/>
      <c r="H355" s="86"/>
      <c r="I355" s="86"/>
      <c r="J355" s="86"/>
      <c r="K355" s="86"/>
      <c r="L355" s="86"/>
      <c r="M355" s="86"/>
      <c r="N355" s="86"/>
      <c r="O355" s="86"/>
      <c r="P355" s="86"/>
      <c r="Q355" s="86"/>
      <c r="R355" s="86"/>
      <c r="S355" s="86"/>
      <c r="T355" s="86"/>
      <c r="U355" s="86"/>
      <c r="V355" s="86"/>
      <c r="W355" s="86"/>
      <c r="X355" s="86"/>
      <c r="Y355" s="86"/>
      <c r="Z355" s="86"/>
      <c r="AA355" s="86"/>
      <c r="AB355" s="86"/>
      <c r="AC355" s="86"/>
      <c r="AD355" s="86"/>
      <c r="AE355" s="86"/>
      <c r="AF355" s="86"/>
      <c r="AG355" s="86"/>
      <c r="AH355" s="86"/>
      <c r="AI355" s="86"/>
      <c r="AJ355" s="86"/>
      <c r="AK355" s="86"/>
      <c r="AL355" s="86"/>
      <c r="AM355" s="86"/>
      <c r="AN355" s="86"/>
      <c r="AO355" s="86"/>
      <c r="AP355" s="86"/>
      <c r="AQ355" s="86"/>
      <c r="AR355" s="86"/>
      <c r="AS355" s="86"/>
      <c r="AT355" s="86"/>
      <c r="AU355" s="86"/>
      <c r="AV355" s="86"/>
      <c r="AW355" s="86"/>
      <c r="AX355" s="86"/>
      <c r="AY355" s="86"/>
      <c r="AZ355" s="86"/>
      <c r="BA355" s="86"/>
      <c r="BB355" s="86"/>
      <c r="BC355" s="86"/>
      <c r="BD355" s="86"/>
      <c r="BE355" s="86"/>
      <c r="BF355" s="86"/>
      <c r="BG355" s="86"/>
      <c r="BH355" s="86"/>
      <c r="BI355" s="86"/>
      <c r="BJ355" s="86"/>
      <c r="BK355" s="86"/>
      <c r="BL355" s="86"/>
      <c r="BM355" s="86"/>
      <c r="BN355" s="86"/>
      <c r="BO355" s="86"/>
      <c r="BP355" s="86"/>
      <c r="BQ355" s="86"/>
      <c r="BR355" s="86"/>
      <c r="BS355" s="86"/>
      <c r="BT355" s="86"/>
      <c r="BU355" s="86"/>
      <c r="BV355" s="86"/>
      <c r="BW355" s="86"/>
      <c r="BX355" s="86"/>
      <c r="BY355" s="86"/>
      <c r="BZ355" s="86"/>
      <c r="CA355" s="86"/>
      <c r="CB355" s="86"/>
      <c r="CC355" s="86"/>
      <c r="CD355" s="86"/>
      <c r="CE355" s="86"/>
      <c r="CF355" s="86"/>
      <c r="CG355" s="86"/>
      <c r="CH355" s="86"/>
      <c r="CI355" s="86"/>
      <c r="CJ355" s="86"/>
    </row>
    <row r="356" spans="1:88" x14ac:dyDescent="0.25">
      <c r="A356" s="86"/>
      <c r="B356" s="86"/>
      <c r="C356" s="86"/>
      <c r="D356" s="86"/>
      <c r="E356" s="86"/>
      <c r="F356" s="86"/>
      <c r="G356" s="86"/>
      <c r="H356" s="86"/>
      <c r="I356" s="86"/>
      <c r="J356" s="86"/>
      <c r="K356" s="86"/>
      <c r="L356" s="86"/>
      <c r="M356" s="86"/>
      <c r="N356" s="86"/>
      <c r="O356" s="86"/>
      <c r="P356" s="86"/>
      <c r="Q356" s="86"/>
      <c r="R356" s="86"/>
      <c r="S356" s="86"/>
      <c r="T356" s="86"/>
      <c r="U356" s="86"/>
      <c r="V356" s="86"/>
      <c r="W356" s="86"/>
      <c r="X356" s="86"/>
      <c r="Y356" s="86"/>
      <c r="Z356" s="86"/>
      <c r="AA356" s="86"/>
      <c r="AB356" s="86"/>
      <c r="AC356" s="86"/>
      <c r="AD356" s="86"/>
      <c r="AE356" s="86"/>
      <c r="AF356" s="86"/>
      <c r="AG356" s="86"/>
      <c r="AH356" s="86"/>
      <c r="AI356" s="86"/>
      <c r="AJ356" s="86"/>
      <c r="AK356" s="86"/>
      <c r="AL356" s="86"/>
      <c r="AM356" s="86"/>
      <c r="AN356" s="86"/>
      <c r="AO356" s="86"/>
      <c r="AP356" s="86"/>
      <c r="AQ356" s="86"/>
      <c r="AR356" s="86"/>
      <c r="AS356" s="86"/>
      <c r="AT356" s="86"/>
      <c r="AU356" s="86"/>
      <c r="AV356" s="86"/>
      <c r="AW356" s="86"/>
      <c r="AX356" s="86"/>
      <c r="AY356" s="86"/>
      <c r="AZ356" s="86"/>
      <c r="BA356" s="86"/>
      <c r="BB356" s="86"/>
      <c r="BC356" s="86"/>
      <c r="BD356" s="86"/>
      <c r="BE356" s="86"/>
      <c r="BF356" s="86"/>
      <c r="BG356" s="86"/>
      <c r="BH356" s="86"/>
      <c r="BI356" s="86"/>
      <c r="BJ356" s="86"/>
      <c r="BK356" s="86"/>
      <c r="BL356" s="86"/>
      <c r="BM356" s="86"/>
      <c r="BN356" s="86"/>
      <c r="BO356" s="86"/>
      <c r="BP356" s="86"/>
      <c r="BQ356" s="86"/>
      <c r="BR356" s="86"/>
      <c r="BS356" s="86"/>
      <c r="BT356" s="86"/>
      <c r="BU356" s="86"/>
      <c r="BV356" s="86"/>
      <c r="BW356" s="86"/>
      <c r="BX356" s="86"/>
      <c r="BY356" s="86"/>
      <c r="BZ356" s="86"/>
      <c r="CA356" s="86"/>
      <c r="CB356" s="86"/>
      <c r="CC356" s="86"/>
      <c r="CD356" s="86"/>
      <c r="CE356" s="86"/>
      <c r="CF356" s="86"/>
      <c r="CG356" s="86"/>
      <c r="CH356" s="86"/>
      <c r="CI356" s="86"/>
      <c r="CJ356" s="86"/>
    </row>
    <row r="357" spans="1:88" x14ac:dyDescent="0.25">
      <c r="A357" s="86"/>
      <c r="B357" s="86"/>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c r="AA357" s="86"/>
      <c r="AB357" s="86"/>
      <c r="AC357" s="86"/>
      <c r="AD357" s="86"/>
      <c r="AE357" s="86"/>
      <c r="AF357" s="86"/>
      <c r="AG357" s="86"/>
      <c r="AH357" s="86"/>
      <c r="AI357" s="86"/>
      <c r="AJ357" s="86"/>
      <c r="AK357" s="86"/>
      <c r="AL357" s="86"/>
      <c r="AM357" s="86"/>
      <c r="AN357" s="86"/>
      <c r="AO357" s="86"/>
      <c r="AP357" s="86"/>
      <c r="AQ357" s="86"/>
      <c r="AR357" s="86"/>
      <c r="AS357" s="86"/>
      <c r="AT357" s="86"/>
      <c r="AU357" s="86"/>
      <c r="AV357" s="86"/>
      <c r="AW357" s="86"/>
      <c r="AX357" s="86"/>
      <c r="AY357" s="86"/>
      <c r="AZ357" s="86"/>
      <c r="BA357" s="86"/>
      <c r="BB357" s="86"/>
      <c r="BC357" s="86"/>
      <c r="BD357" s="86"/>
      <c r="BE357" s="86"/>
      <c r="BF357" s="86"/>
      <c r="BG357" s="86"/>
      <c r="BH357" s="86"/>
      <c r="BI357" s="86"/>
      <c r="BJ357" s="86"/>
      <c r="BK357" s="86"/>
      <c r="BL357" s="86"/>
      <c r="BM357" s="86"/>
      <c r="BN357" s="86"/>
      <c r="BO357" s="86"/>
      <c r="BP357" s="86"/>
      <c r="BQ357" s="86"/>
      <c r="BR357" s="86"/>
      <c r="BS357" s="86"/>
      <c r="BT357" s="86"/>
      <c r="BU357" s="86"/>
      <c r="BV357" s="86"/>
      <c r="BW357" s="86"/>
      <c r="BX357" s="86"/>
      <c r="BY357" s="86"/>
      <c r="BZ357" s="86"/>
      <c r="CA357" s="86"/>
      <c r="CB357" s="86"/>
      <c r="CC357" s="86"/>
      <c r="CD357" s="86"/>
      <c r="CE357" s="86"/>
      <c r="CF357" s="86"/>
      <c r="CG357" s="86"/>
      <c r="CH357" s="86"/>
      <c r="CI357" s="86"/>
      <c r="CJ357" s="86"/>
    </row>
    <row r="358" spans="1:88" x14ac:dyDescent="0.25">
      <c r="A358" s="86"/>
      <c r="B358" s="86"/>
      <c r="C358" s="86"/>
      <c r="D358" s="86"/>
      <c r="E358" s="86"/>
      <c r="F358" s="86"/>
      <c r="G358" s="86"/>
      <c r="H358" s="86"/>
      <c r="I358" s="86"/>
      <c r="J358" s="86"/>
      <c r="K358" s="86"/>
      <c r="L358" s="86"/>
      <c r="M358" s="86"/>
      <c r="N358" s="86"/>
      <c r="O358" s="86"/>
      <c r="P358" s="86"/>
      <c r="Q358" s="86"/>
      <c r="R358" s="86"/>
      <c r="S358" s="86"/>
      <c r="T358" s="86"/>
      <c r="U358" s="86"/>
      <c r="V358" s="86"/>
      <c r="W358" s="86"/>
      <c r="X358" s="86"/>
      <c r="Y358" s="86"/>
      <c r="Z358" s="86"/>
      <c r="AA358" s="86"/>
      <c r="AB358" s="86"/>
      <c r="AC358" s="86"/>
      <c r="AD358" s="86"/>
      <c r="AE358" s="86"/>
      <c r="AF358" s="86"/>
      <c r="AG358" s="86"/>
      <c r="AH358" s="86"/>
      <c r="AI358" s="86"/>
      <c r="AJ358" s="86"/>
      <c r="AK358" s="86"/>
      <c r="AL358" s="86"/>
      <c r="AM358" s="86"/>
      <c r="AN358" s="86"/>
      <c r="AO358" s="86"/>
      <c r="AP358" s="86"/>
      <c r="AQ358" s="86"/>
      <c r="AR358" s="86"/>
      <c r="AS358" s="86"/>
      <c r="AT358" s="86"/>
      <c r="AU358" s="86"/>
      <c r="AV358" s="86"/>
      <c r="AW358" s="86"/>
      <c r="AX358" s="86"/>
      <c r="AY358" s="86"/>
      <c r="AZ358" s="86"/>
      <c r="BA358" s="86"/>
      <c r="BB358" s="86"/>
      <c r="BC358" s="86"/>
      <c r="BD358" s="86"/>
      <c r="BE358" s="86"/>
      <c r="BF358" s="86"/>
      <c r="BG358" s="86"/>
      <c r="BH358" s="86"/>
      <c r="BI358" s="86"/>
      <c r="BJ358" s="86"/>
      <c r="BK358" s="86"/>
      <c r="BL358" s="86"/>
      <c r="BM358" s="86"/>
      <c r="BN358" s="86"/>
      <c r="BO358" s="86"/>
      <c r="BP358" s="86"/>
      <c r="BQ358" s="86"/>
      <c r="BR358" s="86"/>
      <c r="BS358" s="86"/>
      <c r="BT358" s="86"/>
      <c r="BU358" s="86"/>
      <c r="BV358" s="86"/>
      <c r="BW358" s="86"/>
      <c r="BX358" s="86"/>
      <c r="BY358" s="86"/>
      <c r="BZ358" s="86"/>
      <c r="CA358" s="86"/>
      <c r="CB358" s="86"/>
      <c r="CC358" s="86"/>
      <c r="CD358" s="86"/>
      <c r="CE358" s="86"/>
      <c r="CF358" s="86"/>
      <c r="CG358" s="86"/>
      <c r="CH358" s="86"/>
      <c r="CI358" s="86"/>
      <c r="CJ358" s="86"/>
    </row>
    <row r="359" spans="1:88" x14ac:dyDescent="0.25">
      <c r="A359" s="86"/>
      <c r="B359" s="86"/>
      <c r="C359" s="86"/>
      <c r="D359" s="86"/>
      <c r="E359" s="86"/>
      <c r="F359" s="86"/>
      <c r="G359" s="86"/>
      <c r="H359" s="86"/>
      <c r="I359" s="86"/>
      <c r="J359" s="86"/>
      <c r="K359" s="86"/>
      <c r="L359" s="86"/>
      <c r="M359" s="86"/>
      <c r="N359" s="86"/>
      <c r="O359" s="86"/>
      <c r="P359" s="86"/>
      <c r="Q359" s="86"/>
      <c r="R359" s="86"/>
      <c r="S359" s="86"/>
      <c r="T359" s="86"/>
      <c r="U359" s="86"/>
      <c r="V359" s="86"/>
      <c r="W359" s="86"/>
      <c r="X359" s="86"/>
      <c r="Y359" s="86"/>
      <c r="Z359" s="86"/>
      <c r="AA359" s="86"/>
      <c r="AB359" s="86"/>
      <c r="AC359" s="86"/>
      <c r="AD359" s="86"/>
      <c r="AE359" s="86"/>
      <c r="AF359" s="86"/>
      <c r="AG359" s="86"/>
      <c r="AH359" s="86"/>
      <c r="AI359" s="86"/>
      <c r="AJ359" s="86"/>
      <c r="AK359" s="86"/>
      <c r="AL359" s="86"/>
      <c r="AM359" s="86"/>
      <c r="AN359" s="86"/>
      <c r="AO359" s="86"/>
      <c r="AP359" s="86"/>
      <c r="AQ359" s="86"/>
      <c r="AR359" s="86"/>
      <c r="AS359" s="86"/>
      <c r="AT359" s="86"/>
      <c r="AU359" s="86"/>
      <c r="AV359" s="86"/>
      <c r="AW359" s="86"/>
      <c r="AX359" s="86"/>
      <c r="AY359" s="86"/>
      <c r="AZ359" s="86"/>
      <c r="BA359" s="86"/>
      <c r="BB359" s="86"/>
      <c r="BC359" s="86"/>
      <c r="BD359" s="86"/>
      <c r="BE359" s="86"/>
      <c r="BF359" s="86"/>
      <c r="BG359" s="86"/>
      <c r="BH359" s="86"/>
      <c r="BI359" s="86"/>
      <c r="BJ359" s="86"/>
      <c r="BK359" s="86"/>
      <c r="BL359" s="86"/>
      <c r="BM359" s="86"/>
      <c r="BN359" s="86"/>
      <c r="BO359" s="86"/>
      <c r="BP359" s="86"/>
      <c r="BQ359" s="86"/>
      <c r="BR359" s="86"/>
      <c r="BS359" s="86"/>
      <c r="BT359" s="86"/>
      <c r="BU359" s="86"/>
      <c r="BV359" s="86"/>
      <c r="BW359" s="86"/>
      <c r="BX359" s="86"/>
      <c r="BY359" s="86"/>
      <c r="BZ359" s="86"/>
      <c r="CA359" s="86"/>
      <c r="CB359" s="86"/>
      <c r="CC359" s="86"/>
      <c r="CD359" s="86"/>
      <c r="CE359" s="86"/>
      <c r="CF359" s="86"/>
      <c r="CG359" s="86"/>
      <c r="CH359" s="86"/>
      <c r="CI359" s="86"/>
      <c r="CJ359" s="86"/>
    </row>
  </sheetData>
  <mergeCells count="180">
    <mergeCell ref="AB142:AW142"/>
    <mergeCell ref="AT124:CH125"/>
    <mergeCell ref="AT131:CH131"/>
    <mergeCell ref="AT127:CH128"/>
    <mergeCell ref="A141:CI141"/>
    <mergeCell ref="AT130:CH130"/>
    <mergeCell ref="A133:K133"/>
    <mergeCell ref="AT132:BH132"/>
    <mergeCell ref="BJ132:CG132"/>
    <mergeCell ref="A130:AR130"/>
    <mergeCell ref="A131:AR131"/>
    <mergeCell ref="A132:U132"/>
    <mergeCell ref="AT126:BH126"/>
    <mergeCell ref="A125:AR125"/>
    <mergeCell ref="A126:AR126"/>
    <mergeCell ref="A127:AR127"/>
    <mergeCell ref="W132:AK132"/>
    <mergeCell ref="A128:AR128"/>
    <mergeCell ref="A129:AR129"/>
    <mergeCell ref="AX142:BA142"/>
    <mergeCell ref="BB142:BC142"/>
    <mergeCell ref="A119:AR119"/>
    <mergeCell ref="A120:AR121"/>
    <mergeCell ref="A122:AR123"/>
    <mergeCell ref="A124:AR124"/>
    <mergeCell ref="A109:CI110"/>
    <mergeCell ref="A111:CI113"/>
    <mergeCell ref="A114:CI116"/>
    <mergeCell ref="A117:CI117"/>
    <mergeCell ref="A118:AR118"/>
    <mergeCell ref="AS118:CI118"/>
    <mergeCell ref="AS119:CI119"/>
    <mergeCell ref="AT120:CH120"/>
    <mergeCell ref="AT123:CH123"/>
    <mergeCell ref="AT122:BK122"/>
    <mergeCell ref="A102:CI102"/>
    <mergeCell ref="A103:CI103"/>
    <mergeCell ref="A104:CI104"/>
    <mergeCell ref="A105:CI107"/>
    <mergeCell ref="A108:CI108"/>
    <mergeCell ref="A95:BL95"/>
    <mergeCell ref="A96:CI97"/>
    <mergeCell ref="A98:CI98"/>
    <mergeCell ref="A99:CI99"/>
    <mergeCell ref="A100:CI101"/>
    <mergeCell ref="A85:AV85"/>
    <mergeCell ref="A86:BW86"/>
    <mergeCell ref="A87:CI88"/>
    <mergeCell ref="A89:CI89"/>
    <mergeCell ref="A90:CI94"/>
    <mergeCell ref="A78:CI79"/>
    <mergeCell ref="A80:CI80"/>
    <mergeCell ref="A81:CI81"/>
    <mergeCell ref="A82:CI82"/>
    <mergeCell ref="A83:CI84"/>
    <mergeCell ref="L71:CI71"/>
    <mergeCell ref="A72:AV72"/>
    <mergeCell ref="A73:CI73"/>
    <mergeCell ref="A74:CI74"/>
    <mergeCell ref="A75:CI77"/>
    <mergeCell ref="A70:F70"/>
    <mergeCell ref="G70:K70"/>
    <mergeCell ref="L70:CI70"/>
    <mergeCell ref="A63:CI64"/>
    <mergeCell ref="A65:CI65"/>
    <mergeCell ref="A66:CI67"/>
    <mergeCell ref="A68:CI68"/>
    <mergeCell ref="A69:BP69"/>
    <mergeCell ref="CD69:CI69"/>
    <mergeCell ref="BQ69:CC69"/>
    <mergeCell ref="A57:CI58"/>
    <mergeCell ref="A59:Q59"/>
    <mergeCell ref="A60:CI60"/>
    <mergeCell ref="A61:CI62"/>
    <mergeCell ref="A51:CI51"/>
    <mergeCell ref="A52:CI52"/>
    <mergeCell ref="A53:CI53"/>
    <mergeCell ref="A54:Q54"/>
    <mergeCell ref="A55:CI56"/>
    <mergeCell ref="A2:CJ2"/>
    <mergeCell ref="A3:CJ3"/>
    <mergeCell ref="A5:CI8"/>
    <mergeCell ref="A13:CI13"/>
    <mergeCell ref="A14:CI14"/>
    <mergeCell ref="A15:CI15"/>
    <mergeCell ref="A16:CI16"/>
    <mergeCell ref="A9:CJ9"/>
    <mergeCell ref="A10:CJ10"/>
    <mergeCell ref="A11:CJ12"/>
    <mergeCell ref="A29:CI30"/>
    <mergeCell ref="A31:CI33"/>
    <mergeCell ref="A34:CI34"/>
    <mergeCell ref="A35:CI35"/>
    <mergeCell ref="A36:CI36"/>
    <mergeCell ref="A17:CI17"/>
    <mergeCell ref="A18:CI18"/>
    <mergeCell ref="A19:CI19"/>
    <mergeCell ref="A20:H20"/>
    <mergeCell ref="I20:CI20"/>
    <mergeCell ref="I21:CI21"/>
    <mergeCell ref="A22:V22"/>
    <mergeCell ref="W22:Z22"/>
    <mergeCell ref="AA22:AR22"/>
    <mergeCell ref="AS22:AW22"/>
    <mergeCell ref="AX22:AY22"/>
    <mergeCell ref="AZ22:BC22"/>
    <mergeCell ref="BD22:BU22"/>
    <mergeCell ref="BV22:BZ22"/>
    <mergeCell ref="A1:AV1"/>
    <mergeCell ref="AW1:BH1"/>
    <mergeCell ref="A49:CI50"/>
    <mergeCell ref="A42:CI43"/>
    <mergeCell ref="A44:CI45"/>
    <mergeCell ref="A46:BR46"/>
    <mergeCell ref="A47:BO47"/>
    <mergeCell ref="A48:CG48"/>
    <mergeCell ref="BO4:BP4"/>
    <mergeCell ref="BR4:CB4"/>
    <mergeCell ref="CC4:CG4"/>
    <mergeCell ref="CH4:CI4"/>
    <mergeCell ref="A23:M23"/>
    <mergeCell ref="N23:BZ23"/>
    <mergeCell ref="J24:CB24"/>
    <mergeCell ref="A25:CI26"/>
    <mergeCell ref="A27:CI27"/>
    <mergeCell ref="A37:CI38"/>
    <mergeCell ref="A39:CI40"/>
    <mergeCell ref="A41:N41"/>
    <mergeCell ref="BD28:BG28"/>
    <mergeCell ref="BH28:BY28"/>
    <mergeCell ref="BZ28:CD28"/>
    <mergeCell ref="A28:Q28"/>
    <mergeCell ref="A148:AR148"/>
    <mergeCell ref="BR148:BW148"/>
    <mergeCell ref="CD148:CI148"/>
    <mergeCell ref="AS148:BQ148"/>
    <mergeCell ref="BX148:CC148"/>
    <mergeCell ref="E143:CI143"/>
    <mergeCell ref="A144:C144"/>
    <mergeCell ref="D144:N144"/>
    <mergeCell ref="O144:Q144"/>
    <mergeCell ref="R144:AC144"/>
    <mergeCell ref="AD144:CI144"/>
    <mergeCell ref="A145:CI146"/>
    <mergeCell ref="A147:CI147"/>
    <mergeCell ref="D179:N179"/>
    <mergeCell ref="O179:Q179"/>
    <mergeCell ref="R179:AC179"/>
    <mergeCell ref="AD179:CI179"/>
    <mergeCell ref="B149:CH149"/>
    <mergeCell ref="A151:L151"/>
    <mergeCell ref="A152:V152"/>
    <mergeCell ref="X152:AN152"/>
    <mergeCell ref="AT151:BK151"/>
    <mergeCell ref="AT152:BK152"/>
    <mergeCell ref="BM152:CH152"/>
    <mergeCell ref="A187:V187"/>
    <mergeCell ref="X187:AN187"/>
    <mergeCell ref="AT187:BK187"/>
    <mergeCell ref="BM187:CH187"/>
    <mergeCell ref="A153:G153"/>
    <mergeCell ref="AT153:AZ153"/>
    <mergeCell ref="A188:G188"/>
    <mergeCell ref="AT188:AZ188"/>
    <mergeCell ref="A180:CI181"/>
    <mergeCell ref="A182:CI182"/>
    <mergeCell ref="A183:AR183"/>
    <mergeCell ref="AS183:BQ183"/>
    <mergeCell ref="BR183:BW183"/>
    <mergeCell ref="BX183:CC183"/>
    <mergeCell ref="CD183:CI183"/>
    <mergeCell ref="B184:CH184"/>
    <mergeCell ref="A186:L186"/>
    <mergeCell ref="AT186:BK186"/>
    <mergeCell ref="A176:CI176"/>
    <mergeCell ref="AB177:AW177"/>
    <mergeCell ref="AX177:BA177"/>
    <mergeCell ref="BB177:BC177"/>
    <mergeCell ref="E178:CI178"/>
    <mergeCell ref="A179:C179"/>
  </mergeCells>
  <dataValidations count="1">
    <dataValidation type="list" allowBlank="1" showInputMessage="1" showErrorMessage="1" promptTitle="Месяц договора" prompt="Выберите значение из списка" sqref="BR4:CB4">
      <formula1>Месяцы</formula1>
    </dataValidation>
  </dataValidations>
  <pageMargins left="0.7" right="0.7" top="0.75" bottom="0.75" header="0.3" footer="0.3"/>
  <pageSetup paperSize="9" orientation="portrait" r:id="rId1"/>
  <headerFooter>
    <oddFooter>&amp;R&amp;9&amp;P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DZ13"/>
  <sheetViews>
    <sheetView workbookViewId="0">
      <selection activeCell="A2" sqref="A2"/>
    </sheetView>
  </sheetViews>
  <sheetFormatPr defaultRowHeight="15" x14ac:dyDescent="0.25"/>
  <cols>
    <col min="1" max="1" width="25.28515625" style="9" customWidth="1"/>
    <col min="2" max="2" width="29" style="9" customWidth="1"/>
    <col min="3" max="3" width="39.42578125" style="9" customWidth="1"/>
    <col min="4" max="4" width="10.28515625" style="9" bestFit="1" customWidth="1"/>
    <col min="5" max="5" width="36.5703125" style="9" customWidth="1"/>
    <col min="6" max="6" width="11.7109375" style="9" customWidth="1"/>
    <col min="7" max="7" width="15" style="9" customWidth="1"/>
    <col min="8" max="8" width="12.7109375" style="9" customWidth="1"/>
    <col min="9" max="9" width="17.7109375" style="9" bestFit="1" customWidth="1"/>
    <col min="10" max="10" width="12.85546875" style="9" customWidth="1"/>
    <col min="11" max="11" width="14.42578125" style="9" bestFit="1" customWidth="1"/>
    <col min="12" max="13" width="14.42578125" style="9" customWidth="1"/>
    <col min="14" max="14" width="26.140625" style="9" bestFit="1" customWidth="1"/>
    <col min="15" max="16" width="42.7109375" style="9" customWidth="1"/>
    <col min="17" max="17" width="16.42578125" style="9" bestFit="1" customWidth="1"/>
    <col min="18" max="19" width="14.7109375" style="9" bestFit="1" customWidth="1"/>
    <col min="20" max="20" width="27.28515625" style="9" customWidth="1"/>
    <col min="21" max="21" width="38.42578125" style="9" bestFit="1" customWidth="1"/>
    <col min="22" max="22" width="24.28515625" style="9" bestFit="1" customWidth="1"/>
    <col min="23" max="23" width="49.140625" style="9" bestFit="1" customWidth="1"/>
    <col min="24" max="24" width="24.85546875" style="9" bestFit="1" customWidth="1"/>
    <col min="25" max="25" width="38.5703125" style="9" customWidth="1"/>
    <col min="26" max="26" width="22.85546875" style="9" customWidth="1"/>
    <col min="27" max="27" width="17.28515625" style="9" bestFit="1" customWidth="1"/>
    <col min="28" max="28" width="18.42578125" style="9" bestFit="1" customWidth="1"/>
    <col min="29" max="29" width="23.28515625" customWidth="1"/>
    <col min="30" max="30" width="15.42578125" style="9" bestFit="1" customWidth="1"/>
    <col min="31" max="31" width="18.5703125" style="9" customWidth="1"/>
    <col min="32" max="32" width="17.42578125" style="9" bestFit="1" customWidth="1"/>
    <col min="33" max="33" width="21.42578125" style="9" customWidth="1"/>
    <col min="34" max="34" width="26.140625" style="9" customWidth="1"/>
    <col min="35" max="35" width="23.28515625" style="9" customWidth="1"/>
    <col min="36" max="36" width="13.28515625" style="9" bestFit="1" customWidth="1"/>
    <col min="37" max="37" width="17.140625" style="9" customWidth="1"/>
    <col min="38" max="38" width="46.28515625" style="9" customWidth="1"/>
    <col min="39" max="45" width="9.140625" style="9"/>
    <col min="46" max="46" width="14.28515625" style="9" customWidth="1"/>
    <col min="47" max="62" width="9.140625" style="9"/>
    <col min="63" max="63" width="42" style="9" customWidth="1"/>
    <col min="64" max="70" width="9.140625" style="9"/>
    <col min="71" max="71" width="13.42578125" customWidth="1"/>
    <col min="131" max="16384" width="9.140625" style="9"/>
  </cols>
  <sheetData>
    <row r="1" spans="1:130" ht="63.75" x14ac:dyDescent="0.25">
      <c r="A1" s="42" t="s">
        <v>0</v>
      </c>
      <c r="B1" s="42" t="s">
        <v>1</v>
      </c>
      <c r="C1" s="42" t="s">
        <v>2</v>
      </c>
      <c r="D1" s="42" t="s">
        <v>100</v>
      </c>
      <c r="E1" s="42" t="s">
        <v>101</v>
      </c>
      <c r="F1" s="42" t="s">
        <v>102</v>
      </c>
      <c r="G1" s="42" t="s">
        <v>176</v>
      </c>
      <c r="H1" s="42" t="s">
        <v>103</v>
      </c>
      <c r="I1" s="42" t="s">
        <v>104</v>
      </c>
      <c r="J1" s="42" t="s">
        <v>105</v>
      </c>
      <c r="K1" s="42" t="s">
        <v>19</v>
      </c>
      <c r="L1" s="42" t="s">
        <v>8</v>
      </c>
      <c r="M1" s="43" t="s">
        <v>106</v>
      </c>
      <c r="N1" s="42" t="s">
        <v>107</v>
      </c>
      <c r="O1" s="42" t="s">
        <v>108</v>
      </c>
      <c r="P1" s="42" t="s">
        <v>109</v>
      </c>
      <c r="Q1" s="42" t="s">
        <v>110</v>
      </c>
      <c r="R1" s="42" t="s">
        <v>175</v>
      </c>
      <c r="S1" s="44" t="s">
        <v>111</v>
      </c>
      <c r="T1" s="42" t="s">
        <v>112</v>
      </c>
      <c r="U1" s="42" t="s">
        <v>113</v>
      </c>
      <c r="V1" s="42" t="s">
        <v>114</v>
      </c>
      <c r="W1" s="42" t="s">
        <v>115</v>
      </c>
      <c r="X1" s="42" t="s">
        <v>116</v>
      </c>
      <c r="Y1" s="42" t="s">
        <v>117</v>
      </c>
      <c r="Z1" s="42" t="s">
        <v>118</v>
      </c>
      <c r="AA1" s="42" t="s">
        <v>119</v>
      </c>
      <c r="AB1" s="42" t="s">
        <v>120</v>
      </c>
      <c r="AC1" s="42" t="s">
        <v>179</v>
      </c>
      <c r="AD1" s="42" t="s">
        <v>121</v>
      </c>
      <c r="AE1" s="43" t="s">
        <v>122</v>
      </c>
      <c r="AF1" s="42" t="s">
        <v>123</v>
      </c>
      <c r="AG1" s="42" t="s">
        <v>124</v>
      </c>
      <c r="AH1" s="42" t="s">
        <v>125</v>
      </c>
      <c r="AI1" s="42" t="s">
        <v>126</v>
      </c>
      <c r="AJ1" s="42" t="s">
        <v>127</v>
      </c>
      <c r="AK1" s="42" t="s">
        <v>128</v>
      </c>
      <c r="AL1" s="45" t="s">
        <v>129</v>
      </c>
      <c r="AM1" s="46" t="s">
        <v>130</v>
      </c>
      <c r="AN1" s="45" t="s">
        <v>131</v>
      </c>
      <c r="AO1" s="45" t="s">
        <v>132</v>
      </c>
      <c r="AP1" s="45" t="s">
        <v>133</v>
      </c>
      <c r="AQ1" s="45" t="s">
        <v>134</v>
      </c>
      <c r="AR1" s="45" t="s">
        <v>135</v>
      </c>
      <c r="AS1" s="45" t="s">
        <v>136</v>
      </c>
      <c r="AT1" s="42" t="s">
        <v>137</v>
      </c>
      <c r="AU1" s="42" t="s">
        <v>138</v>
      </c>
      <c r="AV1" s="42" t="s">
        <v>139</v>
      </c>
      <c r="AW1" s="42" t="s">
        <v>140</v>
      </c>
      <c r="AX1" s="42" t="s">
        <v>141</v>
      </c>
      <c r="AY1" s="42" t="s">
        <v>142</v>
      </c>
      <c r="AZ1" s="42" t="s">
        <v>143</v>
      </c>
      <c r="BA1" s="42" t="s">
        <v>144</v>
      </c>
      <c r="BB1" s="42" t="s">
        <v>145</v>
      </c>
      <c r="BC1" s="42" t="s">
        <v>146</v>
      </c>
      <c r="BD1" s="42" t="s">
        <v>147</v>
      </c>
      <c r="BE1" s="47" t="s">
        <v>148</v>
      </c>
      <c r="BF1" s="47" t="s">
        <v>149</v>
      </c>
      <c r="BG1" s="47" t="s">
        <v>150</v>
      </c>
      <c r="BH1" s="48" t="s">
        <v>151</v>
      </c>
      <c r="BI1" s="48" t="s">
        <v>152</v>
      </c>
      <c r="BJ1" s="48" t="s">
        <v>153</v>
      </c>
      <c r="BK1" s="48" t="s">
        <v>5</v>
      </c>
      <c r="BL1" s="48" t="s">
        <v>154</v>
      </c>
      <c r="BM1" s="48" t="s">
        <v>155</v>
      </c>
      <c r="BN1" s="48" t="s">
        <v>156</v>
      </c>
      <c r="BO1" s="48" t="s">
        <v>157</v>
      </c>
      <c r="BP1" s="48" t="s">
        <v>158</v>
      </c>
      <c r="BQ1" s="48" t="s">
        <v>159</v>
      </c>
      <c r="BR1" s="48" t="s">
        <v>160</v>
      </c>
      <c r="BS1" s="42" t="s">
        <v>445</v>
      </c>
      <c r="BT1" s="42" t="s">
        <v>39</v>
      </c>
      <c r="BU1" s="42" t="s">
        <v>446</v>
      </c>
      <c r="BV1" s="42" t="s">
        <v>437</v>
      </c>
    </row>
    <row r="2" spans="1:130" s="68" customFormat="1" ht="18" customHeight="1" x14ac:dyDescent="0.25">
      <c r="A2" s="72" t="str">
        <f>IF(Фамилия="","",Фамилия)</f>
        <v/>
      </c>
      <c r="B2" s="70" t="str">
        <f>IF(Имя="","",Имя)</f>
        <v/>
      </c>
      <c r="C2" s="70" t="str">
        <f>IF(Отчество="","",Отчество)</f>
        <v/>
      </c>
      <c r="D2" s="72" t="str">
        <f>CONCATENATE(CONCATENATE(A2," ",B2," ",C2))</f>
        <v xml:space="preserve">  </v>
      </c>
      <c r="E2" s="72" t="str">
        <f>CONCATENATE(Место_работы_1," ",Место_работы_2)</f>
        <v xml:space="preserve"> </v>
      </c>
      <c r="F2" s="70" t="str">
        <f>IF(Должность="","",Должность)</f>
        <v/>
      </c>
      <c r="G2" s="70" t="str">
        <f>IF(Специальность_сертификату="","",Специальность_сертификату)</f>
        <v/>
      </c>
      <c r="H2" s="70" t="str">
        <f>IF(Сертификат="","",Сертификат)</f>
        <v/>
      </c>
      <c r="I2" s="71" t="str">
        <f>IF(Дата_выдачи="","",DATE(YEAR(Дата_выдачи),MONTH(Дата_выдачи),DAY(Дата_выдачи)))</f>
        <v/>
      </c>
      <c r="J2" s="71" t="str">
        <f>IF(Дата_рождения="","",DATE(YEAR(Дата_рождения),MONTH(Дата_рождения),DAY(Дата_рождения)))</f>
        <v/>
      </c>
      <c r="K2" s="72" t="str">
        <f>IF(Пол="","",Пол)</f>
        <v/>
      </c>
      <c r="L2" s="72" t="str">
        <f>IF(СНИЛС="","",СНИЛС)</f>
        <v/>
      </c>
      <c r="M2" s="72" t="str">
        <f>IF(email="","",email)</f>
        <v/>
      </c>
      <c r="N2" s="72" t="str">
        <f>IF(Телефон="","",Телефон)</f>
        <v/>
      </c>
      <c r="O2" s="72" t="str">
        <f>IF(Индекс="","",Индекс)</f>
        <v/>
      </c>
      <c r="P2" s="72" t="str">
        <f>IF(Адрес="","",Адрес)</f>
        <v/>
      </c>
      <c r="Q2" s="72" t="str">
        <f>IF(Диплом="","",Диплом)</f>
        <v/>
      </c>
      <c r="R2" s="72" t="str">
        <f>IF(Факультет="","",Факультет)</f>
        <v/>
      </c>
      <c r="S2" s="72" t="str">
        <f>IF(Интерн_ординат="","",Интерн_ординат)</f>
        <v/>
      </c>
      <c r="T2" s="72" t="str">
        <f>IF(Специальность="","",Специальность)</f>
        <v/>
      </c>
      <c r="U2" s="72" t="str">
        <f>IF(Стаж_должности="","",Стаж_должности)</f>
        <v/>
      </c>
      <c r="V2" s="72" t="str">
        <f>IF(Стаж_специальности="","",Стаж_специальности)</f>
        <v/>
      </c>
      <c r="W2" s="87" t="str">
        <f xml:space="preserve"> IF(Вид_обучения="","",Вид_обучения)</f>
        <v/>
      </c>
      <c r="X2" s="72" t="str">
        <f>IF(Длит_в_часах="","",Длит_в_часах)</f>
        <v/>
      </c>
      <c r="Y2" s="72" t="str">
        <f>IF(Название_цикла="","",Название_цикла)</f>
        <v/>
      </c>
      <c r="Z2" s="72"/>
      <c r="AA2" s="71" t="str">
        <f>IF(Начало_обучения="","",Начало_обучения)</f>
        <v/>
      </c>
      <c r="AB2" s="71" t="str">
        <f>IF(Конец_обучения="","",Конец_обучения)</f>
        <v/>
      </c>
      <c r="AC2" s="72" t="str">
        <f>IF(Очн_дистанционн ="","",Очн_дистанционн)</f>
        <v/>
      </c>
      <c r="AD2" s="72"/>
      <c r="AE2" s="72" t="str">
        <f>IF(Вид_оплаты_обучения ="","",Вид_оплаты_обучения)</f>
        <v/>
      </c>
      <c r="AF2" s="72"/>
      <c r="AG2" s="72"/>
      <c r="AH2" s="72"/>
      <c r="AI2" s="72" t="str">
        <f>IF(ИНН_юрлица="","",ИНН_юрлица)</f>
        <v/>
      </c>
      <c r="AJ2" s="72" t="str">
        <f>IF(Плательщик ="","",Плательщик)</f>
        <v/>
      </c>
      <c r="AK2" s="72"/>
      <c r="AL2" s="72"/>
      <c r="BK2" s="68" t="str">
        <f>IF(Кафедра ="","",Кафедра)</f>
        <v>стоматологии ФДПО</v>
      </c>
      <c r="BS2" s="69" t="str">
        <f>IF(Специальность_обучения="","",Специальность_обучения)</f>
        <v/>
      </c>
      <c r="BT2" s="69" t="str">
        <f>IF(Место_обучения="","",Место_обучения)</f>
        <v/>
      </c>
      <c r="BU2" s="69" t="str">
        <f>IF(База_обучения="","",База_обучения)</f>
        <v/>
      </c>
      <c r="BV2" s="69" t="str">
        <f>IF(Образование="","",Образование)</f>
        <v/>
      </c>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row>
    <row r="3" spans="1:130" customFormat="1" x14ac:dyDescent="0.25"/>
    <row r="4" spans="1:130" customFormat="1" x14ac:dyDescent="0.25"/>
    <row r="5" spans="1:130" customFormat="1" ht="19.5" customHeight="1" x14ac:dyDescent="0.25"/>
    <row r="6" spans="1:130" customFormat="1" x14ac:dyDescent="0.25"/>
    <row r="7" spans="1:130" customFormat="1" x14ac:dyDescent="0.25"/>
    <row r="8" spans="1:130" customFormat="1" x14ac:dyDescent="0.25"/>
    <row r="9" spans="1:130" customFormat="1" x14ac:dyDescent="0.25"/>
    <row r="10" spans="1:130" customFormat="1" x14ac:dyDescent="0.25"/>
    <row r="11" spans="1:130" customFormat="1" x14ac:dyDescent="0.25"/>
    <row r="12" spans="1:130" customFormat="1" x14ac:dyDescent="0.25"/>
    <row r="13" spans="1:130" customFormat="1" x14ac:dyDescent="0.25"/>
  </sheetData>
  <customSheetViews>
    <customSheetView guid="{72873BB0-B661-4720-B5B4-2EB8D1878E7C}" showPageBreaks="1">
      <selection activeCell="A2" sqref="A2"/>
      <pageMargins left="0.7" right="0.7" top="0.75" bottom="0.75" header="0.3" footer="0.3"/>
      <pageSetup paperSize="9" orientation="portrait" r:id="rId1"/>
    </customSheetView>
    <customSheetView guid="{0FEA4E74-1606-4183-BFDB-E3384F70B7E0}">
      <selection activeCell="A2" sqref="A2"/>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Q102"/>
  <sheetViews>
    <sheetView topLeftCell="N1" workbookViewId="0">
      <selection activeCell="E5" sqref="E5"/>
    </sheetView>
  </sheetViews>
  <sheetFormatPr defaultRowHeight="15" x14ac:dyDescent="0.25"/>
  <cols>
    <col min="1" max="1" width="15.140625" bestFit="1" customWidth="1"/>
    <col min="2" max="2" width="16" bestFit="1" customWidth="1"/>
    <col min="3" max="3" width="54.85546875" customWidth="1"/>
    <col min="5" max="5" width="16.7109375" bestFit="1" customWidth="1"/>
    <col min="6" max="6" width="38.140625" customWidth="1"/>
    <col min="7" max="7" width="41.140625" customWidth="1"/>
    <col min="8" max="8" width="45.28515625" customWidth="1"/>
    <col min="9" max="9" width="26" style="9" bestFit="1" customWidth="1"/>
    <col min="10" max="10" width="20.85546875" style="9" bestFit="1" customWidth="1"/>
    <col min="11" max="11" width="9.140625" style="9"/>
    <col min="12" max="12" width="20.85546875" style="9" bestFit="1" customWidth="1"/>
    <col min="13" max="13" width="15.85546875" style="9" customWidth="1"/>
    <col min="14" max="14" width="23.140625" style="9" customWidth="1"/>
    <col min="15" max="15" width="29.28515625" customWidth="1"/>
    <col min="16" max="16" width="34.28515625" style="9" customWidth="1"/>
    <col min="17" max="16384" width="9.140625" style="9"/>
  </cols>
  <sheetData>
    <row r="1" spans="1:17" x14ac:dyDescent="0.25">
      <c r="A1" s="22" t="s">
        <v>27</v>
      </c>
      <c r="B1" s="22" t="s">
        <v>39</v>
      </c>
      <c r="C1" s="23" t="s">
        <v>4</v>
      </c>
      <c r="D1" s="24" t="s">
        <v>19</v>
      </c>
      <c r="E1" s="25" t="s">
        <v>181</v>
      </c>
      <c r="F1" s="26" t="s">
        <v>3</v>
      </c>
      <c r="G1" s="24" t="s">
        <v>27</v>
      </c>
      <c r="H1" s="27" t="s">
        <v>40</v>
      </c>
      <c r="I1" s="27" t="s">
        <v>164</v>
      </c>
      <c r="J1" s="27" t="s">
        <v>166</v>
      </c>
      <c r="K1" s="27" t="s">
        <v>127</v>
      </c>
      <c r="L1" s="27" t="s">
        <v>436</v>
      </c>
      <c r="M1" s="27" t="s">
        <v>437</v>
      </c>
      <c r="N1" s="27" t="s">
        <v>773</v>
      </c>
      <c r="O1" s="27" t="s">
        <v>440</v>
      </c>
      <c r="P1" s="27" t="s">
        <v>655</v>
      </c>
      <c r="Q1" s="98" t="s">
        <v>1003</v>
      </c>
    </row>
    <row r="2" spans="1:17" ht="15.75" x14ac:dyDescent="0.25">
      <c r="A2" s="28" t="s">
        <v>41</v>
      </c>
      <c r="B2" s="29" t="s">
        <v>42</v>
      </c>
      <c r="C2" s="66" t="s">
        <v>684</v>
      </c>
      <c r="D2" s="31" t="s">
        <v>43</v>
      </c>
      <c r="E2" s="32" t="s">
        <v>28</v>
      </c>
      <c r="F2" s="30" t="s">
        <v>44</v>
      </c>
      <c r="G2" s="39" t="s">
        <v>99</v>
      </c>
      <c r="H2" s="33" t="s">
        <v>426</v>
      </c>
      <c r="I2" s="9" t="s">
        <v>174</v>
      </c>
      <c r="J2" s="9">
        <v>9</v>
      </c>
      <c r="K2" s="9" t="s">
        <v>168</v>
      </c>
      <c r="L2" s="9" t="s">
        <v>428</v>
      </c>
      <c r="M2" s="9" t="s">
        <v>438</v>
      </c>
      <c r="N2" s="9" t="s">
        <v>441</v>
      </c>
      <c r="O2" s="9" t="s">
        <v>774</v>
      </c>
      <c r="P2" s="66" t="s">
        <v>428</v>
      </c>
      <c r="Q2" s="9" t="s">
        <v>1004</v>
      </c>
    </row>
    <row r="3" spans="1:17" ht="15.75" x14ac:dyDescent="0.25">
      <c r="A3" s="33" t="s">
        <v>45</v>
      </c>
      <c r="B3" s="34" t="s">
        <v>46</v>
      </c>
      <c r="C3" s="66" t="s">
        <v>685</v>
      </c>
      <c r="D3" s="36" t="s">
        <v>47</v>
      </c>
      <c r="E3" s="37" t="s">
        <v>29</v>
      </c>
      <c r="F3" s="35" t="s">
        <v>48</v>
      </c>
      <c r="G3" s="32" t="s">
        <v>49</v>
      </c>
      <c r="H3" s="38" t="s">
        <v>790</v>
      </c>
      <c r="I3" s="9" t="s">
        <v>165</v>
      </c>
      <c r="J3" s="9">
        <v>18</v>
      </c>
      <c r="K3" s="9" t="s">
        <v>167</v>
      </c>
      <c r="L3" s="9" t="s">
        <v>427</v>
      </c>
      <c r="M3" s="9" t="s">
        <v>439</v>
      </c>
      <c r="N3" s="9" t="s">
        <v>442</v>
      </c>
      <c r="O3" s="9" t="s">
        <v>775</v>
      </c>
      <c r="P3" s="66" t="s">
        <v>656</v>
      </c>
      <c r="Q3" s="9" t="s">
        <v>1005</v>
      </c>
    </row>
    <row r="4" spans="1:17" ht="15.75" x14ac:dyDescent="0.25">
      <c r="A4" s="34" t="s">
        <v>419</v>
      </c>
      <c r="B4" t="s">
        <v>169</v>
      </c>
      <c r="C4" s="66" t="s">
        <v>686</v>
      </c>
      <c r="D4" s="34"/>
      <c r="E4" s="67" t="s">
        <v>791</v>
      </c>
      <c r="F4" s="35" t="s">
        <v>50</v>
      </c>
      <c r="G4" s="37" t="s">
        <v>51</v>
      </c>
      <c r="H4" s="33" t="s">
        <v>729</v>
      </c>
      <c r="I4" s="9" t="s">
        <v>177</v>
      </c>
      <c r="J4" s="9">
        <v>36</v>
      </c>
      <c r="K4" s="9" t="s">
        <v>178</v>
      </c>
      <c r="L4" s="9" t="s">
        <v>426</v>
      </c>
      <c r="P4" s="66" t="s">
        <v>657</v>
      </c>
      <c r="Q4" s="9" t="s">
        <v>1006</v>
      </c>
    </row>
    <row r="5" spans="1:17" ht="12.75" customHeight="1" x14ac:dyDescent="0.25">
      <c r="C5" s="66" t="s">
        <v>687</v>
      </c>
      <c r="E5" s="67" t="s">
        <v>1037</v>
      </c>
      <c r="F5" s="35" t="s">
        <v>52</v>
      </c>
      <c r="G5" s="37" t="s">
        <v>163</v>
      </c>
      <c r="H5" s="49" t="s">
        <v>677</v>
      </c>
      <c r="J5" s="9">
        <v>72</v>
      </c>
      <c r="L5" s="9" t="s">
        <v>429</v>
      </c>
      <c r="P5" s="66" t="s">
        <v>658</v>
      </c>
      <c r="Q5" s="9" t="s">
        <v>1007</v>
      </c>
    </row>
    <row r="6" spans="1:17" ht="14.25" customHeight="1" x14ac:dyDescent="0.25">
      <c r="C6" s="66" t="s">
        <v>657</v>
      </c>
      <c r="F6" s="35" t="s">
        <v>53</v>
      </c>
      <c r="G6" s="34"/>
      <c r="H6" s="38" t="s">
        <v>435</v>
      </c>
      <c r="J6" s="9">
        <v>144</v>
      </c>
      <c r="L6" s="9" t="s">
        <v>431</v>
      </c>
      <c r="P6" s="66" t="s">
        <v>659</v>
      </c>
      <c r="Q6" s="9" t="s">
        <v>1008</v>
      </c>
    </row>
    <row r="7" spans="1:17" ht="15.75" x14ac:dyDescent="0.25">
      <c r="C7" s="66" t="s">
        <v>688</v>
      </c>
      <c r="F7" s="35" t="s">
        <v>54</v>
      </c>
      <c r="G7" s="34"/>
      <c r="H7" s="33" t="s">
        <v>430</v>
      </c>
      <c r="J7" s="9">
        <v>288</v>
      </c>
      <c r="L7" s="9" t="s">
        <v>430</v>
      </c>
      <c r="P7" s="66" t="s">
        <v>660</v>
      </c>
      <c r="Q7" s="9" t="s">
        <v>1009</v>
      </c>
    </row>
    <row r="8" spans="1:17" ht="15.75" x14ac:dyDescent="0.25">
      <c r="C8" s="66" t="s">
        <v>689</v>
      </c>
      <c r="F8" s="35" t="s">
        <v>55</v>
      </c>
      <c r="G8" s="34"/>
      <c r="H8" s="38" t="s">
        <v>650</v>
      </c>
      <c r="J8" s="9">
        <v>500</v>
      </c>
      <c r="L8" s="9" t="s">
        <v>432</v>
      </c>
      <c r="P8" s="66" t="s">
        <v>661</v>
      </c>
      <c r="Q8" s="9" t="s">
        <v>1010</v>
      </c>
    </row>
    <row r="9" spans="1:17" ht="15.75" x14ac:dyDescent="0.25">
      <c r="C9" s="66" t="s">
        <v>690</v>
      </c>
      <c r="F9" s="35" t="s">
        <v>56</v>
      </c>
      <c r="G9" s="34"/>
      <c r="J9" s="9">
        <v>504</v>
      </c>
      <c r="L9" s="9" t="s">
        <v>433</v>
      </c>
      <c r="P9" s="66" t="s">
        <v>662</v>
      </c>
      <c r="Q9" s="9" t="s">
        <v>1011</v>
      </c>
    </row>
    <row r="10" spans="1:17" ht="15.75" x14ac:dyDescent="0.25">
      <c r="C10" s="66" t="s">
        <v>691</v>
      </c>
      <c r="F10" s="35" t="s">
        <v>57</v>
      </c>
      <c r="G10" s="34"/>
      <c r="L10" s="9" t="s">
        <v>434</v>
      </c>
      <c r="P10" s="66" t="s">
        <v>427</v>
      </c>
      <c r="Q10" s="9" t="s">
        <v>1012</v>
      </c>
    </row>
    <row r="11" spans="1:17" ht="15.75" x14ac:dyDescent="0.25">
      <c r="C11" s="66" t="s">
        <v>692</v>
      </c>
      <c r="F11" s="35" t="s">
        <v>58</v>
      </c>
      <c r="L11" s="9" t="s">
        <v>435</v>
      </c>
      <c r="P11" s="66" t="s">
        <v>663</v>
      </c>
      <c r="Q11" s="9" t="s">
        <v>1013</v>
      </c>
    </row>
    <row r="12" spans="1:17" ht="15.75" x14ac:dyDescent="0.25">
      <c r="C12" s="66" t="s">
        <v>693</v>
      </c>
      <c r="F12" s="35" t="s">
        <v>59</v>
      </c>
      <c r="L12" s="9" t="s">
        <v>650</v>
      </c>
      <c r="P12" s="66" t="s">
        <v>664</v>
      </c>
      <c r="Q12" s="9" t="s">
        <v>1014</v>
      </c>
    </row>
    <row r="13" spans="1:17" ht="15.75" x14ac:dyDescent="0.25">
      <c r="C13" s="66" t="s">
        <v>694</v>
      </c>
      <c r="F13" s="35" t="s">
        <v>60</v>
      </c>
      <c r="P13" s="66" t="s">
        <v>426</v>
      </c>
      <c r="Q13" s="9" t="s">
        <v>1015</v>
      </c>
    </row>
    <row r="14" spans="1:17" ht="15.75" x14ac:dyDescent="0.25">
      <c r="C14" s="66" t="s">
        <v>695</v>
      </c>
      <c r="F14" s="35" t="s">
        <v>61</v>
      </c>
      <c r="P14" s="66" t="s">
        <v>665</v>
      </c>
    </row>
    <row r="15" spans="1:17" ht="15.75" x14ac:dyDescent="0.25">
      <c r="C15" s="66" t="s">
        <v>696</v>
      </c>
      <c r="F15" s="35" t="s">
        <v>62</v>
      </c>
      <c r="P15" s="66" t="s">
        <v>666</v>
      </c>
    </row>
    <row r="16" spans="1:17" ht="15.75" x14ac:dyDescent="0.25">
      <c r="C16" s="66" t="s">
        <v>659</v>
      </c>
      <c r="F16" s="35" t="s">
        <v>63</v>
      </c>
      <c r="P16" s="66" t="s">
        <v>667</v>
      </c>
    </row>
    <row r="17" spans="3:16" ht="15.75" x14ac:dyDescent="0.25">
      <c r="C17" s="66" t="s">
        <v>697</v>
      </c>
      <c r="F17" s="35" t="s">
        <v>64</v>
      </c>
      <c r="P17" s="66" t="s">
        <v>431</v>
      </c>
    </row>
    <row r="18" spans="3:16" ht="15.75" x14ac:dyDescent="0.25">
      <c r="C18" s="66" t="s">
        <v>698</v>
      </c>
      <c r="F18" s="35" t="s">
        <v>65</v>
      </c>
      <c r="P18" s="66" t="s">
        <v>668</v>
      </c>
    </row>
    <row r="19" spans="3:16" ht="15.75" x14ac:dyDescent="0.25">
      <c r="C19" s="66" t="s">
        <v>699</v>
      </c>
      <c r="F19" s="35" t="s">
        <v>66</v>
      </c>
      <c r="P19" s="66" t="s">
        <v>669</v>
      </c>
    </row>
    <row r="20" spans="3:16" ht="15.75" x14ac:dyDescent="0.25">
      <c r="C20" s="66" t="s">
        <v>700</v>
      </c>
      <c r="F20" s="35" t="s">
        <v>67</v>
      </c>
      <c r="P20" s="66" t="s">
        <v>670</v>
      </c>
    </row>
    <row r="21" spans="3:16" ht="15.75" x14ac:dyDescent="0.25">
      <c r="C21" s="66" t="s">
        <v>701</v>
      </c>
      <c r="F21" s="35" t="s">
        <v>68</v>
      </c>
      <c r="P21" s="66" t="s">
        <v>671</v>
      </c>
    </row>
    <row r="22" spans="3:16" ht="15.75" x14ac:dyDescent="0.25">
      <c r="C22" s="66" t="s">
        <v>702</v>
      </c>
      <c r="F22" s="35" t="s">
        <v>69</v>
      </c>
      <c r="P22" s="66" t="s">
        <v>672</v>
      </c>
    </row>
    <row r="23" spans="3:16" ht="15.75" x14ac:dyDescent="0.25">
      <c r="C23" s="66" t="s">
        <v>703</v>
      </c>
      <c r="F23" s="35" t="s">
        <v>70</v>
      </c>
      <c r="P23" s="66" t="s">
        <v>673</v>
      </c>
    </row>
    <row r="24" spans="3:16" ht="15.75" x14ac:dyDescent="0.25">
      <c r="C24" s="66" t="s">
        <v>662</v>
      </c>
      <c r="F24" s="35" t="s">
        <v>71</v>
      </c>
      <c r="P24" s="66" t="s">
        <v>430</v>
      </c>
    </row>
    <row r="25" spans="3:16" ht="15.75" x14ac:dyDescent="0.25">
      <c r="C25" s="66" t="s">
        <v>704</v>
      </c>
      <c r="F25" s="35" t="s">
        <v>72</v>
      </c>
      <c r="P25" s="66" t="s">
        <v>674</v>
      </c>
    </row>
    <row r="26" spans="3:16" ht="15.75" x14ac:dyDescent="0.25">
      <c r="C26" s="66" t="s">
        <v>705</v>
      </c>
      <c r="F26" s="35" t="s">
        <v>73</v>
      </c>
      <c r="P26" s="66" t="s">
        <v>675</v>
      </c>
    </row>
    <row r="27" spans="3:16" ht="15.75" x14ac:dyDescent="0.25">
      <c r="C27" s="66" t="s">
        <v>706</v>
      </c>
      <c r="F27" s="35" t="s">
        <v>74</v>
      </c>
      <c r="P27" s="66" t="s">
        <v>676</v>
      </c>
    </row>
    <row r="28" spans="3:16" ht="15.75" x14ac:dyDescent="0.25">
      <c r="C28" s="66" t="s">
        <v>707</v>
      </c>
      <c r="F28" s="35" t="s">
        <v>75</v>
      </c>
      <c r="P28" s="66" t="s">
        <v>677</v>
      </c>
    </row>
    <row r="29" spans="3:16" ht="15.75" x14ac:dyDescent="0.25">
      <c r="C29" s="66" t="s">
        <v>708</v>
      </c>
      <c r="F29" s="35" t="s">
        <v>76</v>
      </c>
      <c r="P29" s="66" t="s">
        <v>433</v>
      </c>
    </row>
    <row r="30" spans="3:16" ht="15.75" x14ac:dyDescent="0.25">
      <c r="C30" s="66" t="s">
        <v>709</v>
      </c>
      <c r="F30" s="35" t="s">
        <v>77</v>
      </c>
      <c r="P30" s="66" t="s">
        <v>678</v>
      </c>
    </row>
    <row r="31" spans="3:16" ht="15.75" x14ac:dyDescent="0.25">
      <c r="C31" s="66" t="s">
        <v>710</v>
      </c>
      <c r="F31" s="35" t="s">
        <v>78</v>
      </c>
      <c r="P31" s="66" t="s">
        <v>679</v>
      </c>
    </row>
    <row r="32" spans="3:16" ht="15.75" x14ac:dyDescent="0.25">
      <c r="C32" s="66" t="s">
        <v>711</v>
      </c>
      <c r="F32" s="35" t="s">
        <v>79</v>
      </c>
      <c r="P32" s="66" t="s">
        <v>435</v>
      </c>
    </row>
    <row r="33" spans="3:16" ht="15.75" x14ac:dyDescent="0.25">
      <c r="C33" s="66" t="s">
        <v>712</v>
      </c>
      <c r="F33" s="35" t="s">
        <v>80</v>
      </c>
      <c r="P33" s="66" t="s">
        <v>680</v>
      </c>
    </row>
    <row r="34" spans="3:16" ht="15.75" x14ac:dyDescent="0.25">
      <c r="C34" s="66" t="s">
        <v>713</v>
      </c>
      <c r="F34" s="35" t="s">
        <v>81</v>
      </c>
      <c r="P34" s="66" t="s">
        <v>681</v>
      </c>
    </row>
    <row r="35" spans="3:16" ht="15.75" x14ac:dyDescent="0.25">
      <c r="C35" s="66" t="s">
        <v>714</v>
      </c>
      <c r="F35" s="35" t="s">
        <v>82</v>
      </c>
      <c r="P35" s="66" t="s">
        <v>682</v>
      </c>
    </row>
    <row r="36" spans="3:16" ht="15.75" x14ac:dyDescent="0.25">
      <c r="C36" s="66" t="s">
        <v>715</v>
      </c>
      <c r="F36" s="35" t="s">
        <v>83</v>
      </c>
      <c r="P36" s="66" t="s">
        <v>683</v>
      </c>
    </row>
    <row r="37" spans="3:16" ht="15.75" x14ac:dyDescent="0.25">
      <c r="C37" s="66" t="s">
        <v>716</v>
      </c>
      <c r="F37" s="35" t="s">
        <v>84</v>
      </c>
    </row>
    <row r="38" spans="3:16" ht="15.75" x14ac:dyDescent="0.25">
      <c r="C38" s="66" t="s">
        <v>717</v>
      </c>
      <c r="F38" s="35" t="s">
        <v>85</v>
      </c>
    </row>
    <row r="39" spans="3:16" ht="15.75" x14ac:dyDescent="0.25">
      <c r="C39" s="66" t="s">
        <v>718</v>
      </c>
      <c r="F39" s="35" t="s">
        <v>86</v>
      </c>
    </row>
    <row r="40" spans="3:16" ht="15.75" x14ac:dyDescent="0.25">
      <c r="C40" s="66" t="s">
        <v>719</v>
      </c>
      <c r="F40" s="35" t="s">
        <v>87</v>
      </c>
    </row>
    <row r="41" spans="3:16" ht="30" x14ac:dyDescent="0.25">
      <c r="C41" s="66" t="s">
        <v>720</v>
      </c>
      <c r="F41" s="35" t="s">
        <v>88</v>
      </c>
    </row>
    <row r="42" spans="3:16" ht="15.75" x14ac:dyDescent="0.25">
      <c r="C42" s="66" t="s">
        <v>721</v>
      </c>
      <c r="F42" s="35" t="s">
        <v>89</v>
      </c>
    </row>
    <row r="43" spans="3:16" ht="15.75" x14ac:dyDescent="0.25">
      <c r="C43" s="66" t="s">
        <v>722</v>
      </c>
      <c r="F43" s="35" t="s">
        <v>90</v>
      </c>
    </row>
    <row r="44" spans="3:16" ht="15.75" x14ac:dyDescent="0.25">
      <c r="C44" s="66" t="s">
        <v>723</v>
      </c>
      <c r="F44" s="35" t="s">
        <v>91</v>
      </c>
    </row>
    <row r="45" spans="3:16" ht="15.75" x14ac:dyDescent="0.25">
      <c r="C45" s="66" t="s">
        <v>724</v>
      </c>
      <c r="F45" s="35" t="s">
        <v>92</v>
      </c>
    </row>
    <row r="46" spans="3:16" ht="15.75" x14ac:dyDescent="0.25">
      <c r="C46" s="66" t="s">
        <v>725</v>
      </c>
      <c r="F46" s="35" t="s">
        <v>93</v>
      </c>
    </row>
    <row r="47" spans="3:16" ht="15.75" x14ac:dyDescent="0.25">
      <c r="C47" s="66" t="s">
        <v>726</v>
      </c>
      <c r="F47" s="35" t="s">
        <v>94</v>
      </c>
    </row>
    <row r="48" spans="3:16" ht="15.75" x14ac:dyDescent="0.25">
      <c r="C48" s="66" t="s">
        <v>727</v>
      </c>
      <c r="F48" s="35" t="s">
        <v>95</v>
      </c>
    </row>
    <row r="49" spans="3:6" ht="15.75" x14ac:dyDescent="0.25">
      <c r="C49" s="66" t="s">
        <v>728</v>
      </c>
      <c r="F49" s="35" t="s">
        <v>96</v>
      </c>
    </row>
    <row r="50" spans="3:6" ht="15.75" x14ac:dyDescent="0.25">
      <c r="C50" s="66" t="s">
        <v>729</v>
      </c>
      <c r="F50" s="40" t="s">
        <v>97</v>
      </c>
    </row>
    <row r="51" spans="3:6" ht="15.75" x14ac:dyDescent="0.25">
      <c r="C51" s="66" t="s">
        <v>730</v>
      </c>
      <c r="F51" s="41" t="s">
        <v>98</v>
      </c>
    </row>
    <row r="52" spans="3:6" ht="15.75" x14ac:dyDescent="0.25">
      <c r="C52" s="66" t="s">
        <v>731</v>
      </c>
    </row>
    <row r="53" spans="3:6" ht="15.75" x14ac:dyDescent="0.25">
      <c r="C53" s="66" t="s">
        <v>732</v>
      </c>
    </row>
    <row r="54" spans="3:6" ht="15.75" x14ac:dyDescent="0.25">
      <c r="C54" s="66" t="s">
        <v>733</v>
      </c>
    </row>
    <row r="55" spans="3:6" ht="15.75" x14ac:dyDescent="0.25">
      <c r="C55" s="66" t="s">
        <v>734</v>
      </c>
    </row>
    <row r="56" spans="3:6" ht="15.75" x14ac:dyDescent="0.25">
      <c r="C56" s="66" t="s">
        <v>735</v>
      </c>
    </row>
    <row r="57" spans="3:6" ht="15.75" x14ac:dyDescent="0.25">
      <c r="C57" s="66" t="s">
        <v>736</v>
      </c>
    </row>
    <row r="58" spans="3:6" ht="15.75" x14ac:dyDescent="0.25">
      <c r="C58" s="66" t="s">
        <v>737</v>
      </c>
    </row>
    <row r="59" spans="3:6" ht="15.75" x14ac:dyDescent="0.25">
      <c r="C59" s="66" t="s">
        <v>738</v>
      </c>
    </row>
    <row r="60" spans="3:6" ht="15.75" x14ac:dyDescent="0.25">
      <c r="C60" s="66" t="s">
        <v>739</v>
      </c>
    </row>
    <row r="61" spans="3:6" ht="15.75" x14ac:dyDescent="0.25">
      <c r="C61" s="66" t="s">
        <v>673</v>
      </c>
    </row>
    <row r="62" spans="3:6" ht="15.75" x14ac:dyDescent="0.25">
      <c r="C62" s="66" t="s">
        <v>740</v>
      </c>
    </row>
    <row r="63" spans="3:6" ht="15.75" x14ac:dyDescent="0.25">
      <c r="C63" s="66" t="s">
        <v>741</v>
      </c>
    </row>
    <row r="64" spans="3:6" ht="15.75" x14ac:dyDescent="0.25">
      <c r="C64" s="66" t="s">
        <v>742</v>
      </c>
    </row>
    <row r="65" spans="3:3" ht="15.75" x14ac:dyDescent="0.25">
      <c r="C65" s="66" t="s">
        <v>743</v>
      </c>
    </row>
    <row r="66" spans="3:3" ht="15.75" x14ac:dyDescent="0.25">
      <c r="C66" s="66" t="s">
        <v>744</v>
      </c>
    </row>
    <row r="67" spans="3:3" ht="15.75" x14ac:dyDescent="0.25">
      <c r="C67" s="66" t="s">
        <v>745</v>
      </c>
    </row>
    <row r="68" spans="3:3" ht="15.75" x14ac:dyDescent="0.25">
      <c r="C68" s="66" t="s">
        <v>746</v>
      </c>
    </row>
    <row r="69" spans="3:3" ht="15.75" x14ac:dyDescent="0.25">
      <c r="C69" s="66" t="s">
        <v>747</v>
      </c>
    </row>
    <row r="70" spans="3:3" ht="15.75" x14ac:dyDescent="0.25">
      <c r="C70" s="66" t="s">
        <v>748</v>
      </c>
    </row>
    <row r="71" spans="3:3" ht="15.75" x14ac:dyDescent="0.25">
      <c r="C71" s="66" t="s">
        <v>433</v>
      </c>
    </row>
    <row r="72" spans="3:3" ht="15.75" x14ac:dyDescent="0.25">
      <c r="C72" s="66" t="s">
        <v>749</v>
      </c>
    </row>
    <row r="73" spans="3:3" ht="15.75" x14ac:dyDescent="0.25">
      <c r="C73" s="66" t="s">
        <v>750</v>
      </c>
    </row>
    <row r="74" spans="3:3" ht="15.75" x14ac:dyDescent="0.25">
      <c r="C74" s="66" t="s">
        <v>679</v>
      </c>
    </row>
    <row r="75" spans="3:3" ht="15.75" x14ac:dyDescent="0.25">
      <c r="C75" s="66" t="s">
        <v>751</v>
      </c>
    </row>
    <row r="76" spans="3:3" ht="15.75" x14ac:dyDescent="0.25">
      <c r="C76" s="66" t="s">
        <v>752</v>
      </c>
    </row>
    <row r="77" spans="3:3" ht="15.75" x14ac:dyDescent="0.25">
      <c r="C77" s="66" t="s">
        <v>753</v>
      </c>
    </row>
    <row r="78" spans="3:3" ht="15.75" x14ac:dyDescent="0.25">
      <c r="C78" s="66" t="s">
        <v>754</v>
      </c>
    </row>
    <row r="79" spans="3:3" ht="15.75" x14ac:dyDescent="0.25">
      <c r="C79" s="66" t="s">
        <v>755</v>
      </c>
    </row>
    <row r="80" spans="3:3" ht="15.75" x14ac:dyDescent="0.25">
      <c r="C80" s="66" t="s">
        <v>756</v>
      </c>
    </row>
    <row r="81" spans="3:3" ht="15.75" x14ac:dyDescent="0.25">
      <c r="C81" s="66" t="s">
        <v>757</v>
      </c>
    </row>
    <row r="82" spans="3:3" ht="15.75" x14ac:dyDescent="0.25">
      <c r="C82" s="66" t="s">
        <v>758</v>
      </c>
    </row>
    <row r="83" spans="3:3" ht="15.75" x14ac:dyDescent="0.25">
      <c r="C83" s="66" t="s">
        <v>759</v>
      </c>
    </row>
    <row r="84" spans="3:3" ht="15.75" x14ac:dyDescent="0.25">
      <c r="C84" s="66" t="s">
        <v>760</v>
      </c>
    </row>
    <row r="85" spans="3:3" ht="15.75" x14ac:dyDescent="0.25">
      <c r="C85" s="66" t="s">
        <v>761</v>
      </c>
    </row>
    <row r="86" spans="3:3" ht="15.75" x14ac:dyDescent="0.25">
      <c r="C86" s="66" t="s">
        <v>762</v>
      </c>
    </row>
    <row r="87" spans="3:3" ht="15.75" x14ac:dyDescent="0.25">
      <c r="C87" s="66" t="s">
        <v>763</v>
      </c>
    </row>
    <row r="88" spans="3:3" ht="15.75" x14ac:dyDescent="0.25">
      <c r="C88" s="66" t="s">
        <v>680</v>
      </c>
    </row>
    <row r="89" spans="3:3" ht="15.75" x14ac:dyDescent="0.25">
      <c r="C89" s="66" t="s">
        <v>764</v>
      </c>
    </row>
    <row r="90" spans="3:3" ht="15.75" x14ac:dyDescent="0.25">
      <c r="C90" s="66" t="s">
        <v>681</v>
      </c>
    </row>
    <row r="91" spans="3:3" ht="15.75" x14ac:dyDescent="0.25">
      <c r="C91" s="66" t="s">
        <v>765</v>
      </c>
    </row>
    <row r="92" spans="3:3" ht="15.75" x14ac:dyDescent="0.25">
      <c r="C92" s="66" t="s">
        <v>766</v>
      </c>
    </row>
    <row r="93" spans="3:3" ht="15.75" x14ac:dyDescent="0.25">
      <c r="C93" s="66" t="s">
        <v>767</v>
      </c>
    </row>
    <row r="94" spans="3:3" ht="15.75" x14ac:dyDescent="0.25">
      <c r="C94" s="66" t="s">
        <v>768</v>
      </c>
    </row>
    <row r="95" spans="3:3" ht="15.75" x14ac:dyDescent="0.25">
      <c r="C95" s="66" t="s">
        <v>769</v>
      </c>
    </row>
    <row r="96" spans="3:3" ht="15.75" x14ac:dyDescent="0.25">
      <c r="C96" s="66" t="s">
        <v>426</v>
      </c>
    </row>
    <row r="97" spans="3:3" ht="15.75" x14ac:dyDescent="0.25">
      <c r="C97" s="66" t="s">
        <v>429</v>
      </c>
    </row>
    <row r="98" spans="3:3" ht="15.75" x14ac:dyDescent="0.25">
      <c r="C98" s="66" t="s">
        <v>770</v>
      </c>
    </row>
    <row r="99" spans="3:3" ht="15.75" x14ac:dyDescent="0.25">
      <c r="C99" s="66" t="s">
        <v>771</v>
      </c>
    </row>
    <row r="100" spans="3:3" ht="15.75" x14ac:dyDescent="0.25">
      <c r="C100" s="66" t="s">
        <v>772</v>
      </c>
    </row>
    <row r="101" spans="3:3" ht="15.75" x14ac:dyDescent="0.25">
      <c r="C101" s="66" t="s">
        <v>430</v>
      </c>
    </row>
    <row r="102" spans="3:3" ht="15.75" x14ac:dyDescent="0.25">
      <c r="C102" s="66" t="s">
        <v>435</v>
      </c>
    </row>
  </sheetData>
  <sortState ref="L2:L11">
    <sortCondition ref="L2"/>
  </sortState>
  <customSheetViews>
    <customSheetView guid="{72873BB0-B661-4720-B5B4-2EB8D1878E7C}" showPageBreaks="1" topLeftCell="I1">
      <selection activeCell="Q7" sqref="Q7"/>
      <pageMargins left="0.7" right="0.7" top="0.75" bottom="0.75" header="0.3" footer="0.3"/>
      <pageSetup paperSize="9" orientation="portrait" r:id="rId1"/>
    </customSheetView>
    <customSheetView guid="{0FEA4E74-1606-4183-BFDB-E3384F70B7E0}" topLeftCell="H1">
      <selection activeCell="P1" sqref="P1"/>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O182"/>
  <sheetViews>
    <sheetView topLeftCell="AJ1" workbookViewId="0">
      <selection activeCell="AL2" sqref="AL2:AL117"/>
    </sheetView>
  </sheetViews>
  <sheetFormatPr defaultRowHeight="15" x14ac:dyDescent="0.25"/>
  <cols>
    <col min="1" max="1" width="37.42578125" style="55" customWidth="1"/>
    <col min="2" max="2" width="50.140625" style="55" customWidth="1"/>
    <col min="3" max="3" width="48.140625" style="54" customWidth="1"/>
    <col min="4" max="4" width="49.5703125" style="54" customWidth="1"/>
    <col min="5" max="5" width="36.7109375" style="54" customWidth="1"/>
    <col min="6" max="6" width="60.42578125" style="54" customWidth="1"/>
    <col min="7" max="7" width="49.140625" style="54" customWidth="1"/>
    <col min="8" max="8" width="44.28515625" style="54" customWidth="1"/>
    <col min="9" max="9" width="40.28515625" style="54" customWidth="1"/>
    <col min="10" max="10" width="42" style="54" customWidth="1"/>
    <col min="11" max="11" width="40.42578125" style="54" customWidth="1"/>
    <col min="12" max="12" width="38.140625" style="54" customWidth="1"/>
    <col min="13" max="13" width="45.7109375" style="54" customWidth="1"/>
    <col min="14" max="14" width="44.42578125" style="54" bestFit="1" customWidth="1"/>
    <col min="15" max="15" width="46.42578125" style="54" bestFit="1" customWidth="1"/>
    <col min="16" max="16" width="41" style="54" bestFit="1" customWidth="1"/>
    <col min="17" max="17" width="28" style="54" bestFit="1" customWidth="1"/>
    <col min="18" max="18" width="29.28515625" style="54" bestFit="1" customWidth="1"/>
    <col min="19" max="19" width="41.140625" style="54" customWidth="1"/>
    <col min="20" max="20" width="37.5703125" style="54" bestFit="1" customWidth="1"/>
    <col min="21" max="21" width="35.140625" style="54" customWidth="1"/>
    <col min="22" max="22" width="28.7109375" style="54" bestFit="1" customWidth="1"/>
    <col min="23" max="23" width="36.42578125" style="54" bestFit="1" customWidth="1"/>
    <col min="24" max="24" width="33.28515625" style="54" bestFit="1" customWidth="1"/>
    <col min="25" max="25" width="40.28515625" style="54" customWidth="1"/>
    <col min="26" max="26" width="37" style="54" bestFit="1" customWidth="1"/>
    <col min="27" max="27" width="31.28515625" style="54" bestFit="1" customWidth="1"/>
    <col min="28" max="28" width="45" style="54" bestFit="1" customWidth="1"/>
    <col min="29" max="29" width="37.28515625" style="54" bestFit="1" customWidth="1"/>
    <col min="30" max="30" width="38.85546875" style="54" customWidth="1"/>
    <col min="31" max="31" width="48.42578125" style="54" customWidth="1"/>
    <col min="32" max="32" width="41.140625" style="54" customWidth="1"/>
    <col min="33" max="33" width="27.85546875" style="54" customWidth="1"/>
    <col min="34" max="34" width="23" style="54" customWidth="1"/>
    <col min="35" max="35" width="36.140625" style="54" customWidth="1"/>
    <col min="36" max="36" width="34" style="54" customWidth="1"/>
    <col min="37" max="37" width="33.42578125" style="55" customWidth="1"/>
    <col min="38" max="38" width="38.28515625" style="55" customWidth="1"/>
    <col min="39" max="39" width="31.140625" style="55" customWidth="1"/>
    <col min="40" max="40" width="21" style="55" customWidth="1"/>
    <col min="41" max="41" width="41.28515625" style="55" customWidth="1"/>
    <col min="42" max="16384" width="9.140625" style="55"/>
  </cols>
  <sheetData>
    <row r="1" spans="1:41" ht="45.75" thickBot="1" x14ac:dyDescent="0.3">
      <c r="A1" s="51" t="s">
        <v>5</v>
      </c>
      <c r="B1" s="52" t="s">
        <v>182</v>
      </c>
      <c r="C1" s="53" t="str">
        <f>A2</f>
        <v>акушерства и гинекологии ФДПО</v>
      </c>
      <c r="D1" s="53" t="str">
        <f>A3</f>
        <v>анестезиологии и реаниматологии ФДПО</v>
      </c>
      <c r="E1" s="53" t="str">
        <f>A4</f>
        <v>болезней уха, горла, носа</v>
      </c>
      <c r="F1" s="53" t="str">
        <f>A5</f>
        <v>глазных болезней</v>
      </c>
      <c r="G1" s="53" t="str">
        <f>A6</f>
        <v>инфекционных болезней</v>
      </c>
      <c r="H1" s="53" t="str">
        <f>A7</f>
        <v>клинической лабораторной диагностики ФДПО</v>
      </c>
      <c r="I1" s="53" t="str">
        <f>A8</f>
        <v>клинической судебной медицины</v>
      </c>
      <c r="J1" s="53" t="str">
        <f>A9</f>
        <v>кожных и венерических болезней</v>
      </c>
      <c r="K1" s="53" t="str">
        <f>A10</f>
        <v>лучевой диагностики ФДПО</v>
      </c>
      <c r="L1" s="53" t="str">
        <f>A11</f>
        <v>медицинской реабилитации</v>
      </c>
      <c r="M1" s="53" t="str">
        <f>A12</f>
        <v>неврологии, психиатрии и наркологии ФДПО</v>
      </c>
      <c r="N1" s="53" t="str">
        <f>A13</f>
        <v>общей врачебной практики и геронтологии ФДПО</v>
      </c>
      <c r="O1" s="53" t="str">
        <f>A14</f>
        <v>общественного здоровья и здравоохранения ФДПО</v>
      </c>
      <c r="P1" s="53" t="str">
        <f>A15</f>
        <v>онкологии ФДПО</v>
      </c>
      <c r="Q1" s="53" t="str">
        <f>A16</f>
        <v>патологической анатомии</v>
      </c>
      <c r="R1" s="53" t="str">
        <f>A17</f>
        <v>педиатрии ФДПО</v>
      </c>
      <c r="S1" s="53" t="str">
        <f>A18</f>
        <v>профилактической медицины ФДПО</v>
      </c>
      <c r="T1" s="53" t="str">
        <f>A19</f>
        <v>скорой медицинской помощи ФДПО</v>
      </c>
      <c r="U1" s="53" t="str">
        <f>A20</f>
        <v>стоматологии ФДПО</v>
      </c>
      <c r="V1" s="53" t="str">
        <f>A21</f>
        <v>терапии ФДПО</v>
      </c>
      <c r="W1" s="53" t="str">
        <f>A22</f>
        <v>травматологии, ортопедии и военно-полевой хирургии им. М.В. Колокольцева</v>
      </c>
      <c r="X1" s="53" t="str">
        <f>A23</f>
        <v>урологии им. Е.В. Шахова</v>
      </c>
      <c r="Y1" s="53" t="str">
        <f>A24</f>
        <v>управления и экономики фармации и фармацевтической технологии</v>
      </c>
      <c r="Z1" s="53" t="str">
        <f>A25</f>
        <v>факультетской и поликлинической педиатрии</v>
      </c>
      <c r="AA1" s="53" t="str">
        <f>A26</f>
        <v>фтизиатрии им. И.С. Николаева</v>
      </c>
      <c r="AB1" s="53" t="str">
        <f>A27</f>
        <v>хирургии ФДПО</v>
      </c>
      <c r="AC1" s="53" t="str">
        <f>A28</f>
        <v>хирургической стоматологии и челюстно-лицевой хирургии с курсом пластической хирургии</v>
      </c>
      <c r="AD1" s="53" t="str">
        <f>A29</f>
        <v>экономики, менеджмента и медицинского права</v>
      </c>
      <c r="AE1" s="53" t="str">
        <f>A30</f>
        <v>Университетская клиника</v>
      </c>
      <c r="AF1" s="53" t="str">
        <f>A32</f>
        <v>психиатрии и медицинской психологии</v>
      </c>
      <c r="AG1" s="64" t="s">
        <v>648</v>
      </c>
      <c r="AH1" s="53" t="str">
        <f>A33</f>
        <v>общей и клинической фармакологии</v>
      </c>
      <c r="AI1" s="53" t="str">
        <f>A34</f>
        <v>пропедевтики внутренних болезней</v>
      </c>
      <c r="AJ1" s="53" t="str">
        <f>A35</f>
        <v>неврологии, нейрохирургии и медицинской генетики</v>
      </c>
      <c r="AK1" s="55" t="str">
        <f>A36</f>
        <v>госпитальной педиатрии</v>
      </c>
      <c r="AL1" s="55" t="str">
        <f>A37</f>
        <v>Общественного здоровья и здравоохранения ФДПО Средний мед.персонал</v>
      </c>
      <c r="AM1" s="55" t="str">
        <f>A38</f>
        <v>физической культуры и спорта</v>
      </c>
      <c r="AN1" s="55" t="str">
        <f>A39</f>
        <v>эндокринологии и внутренних болезней</v>
      </c>
      <c r="AO1" s="55" t="str">
        <f>A40</f>
        <v>симуляционно-аккредитационный центр</v>
      </c>
    </row>
    <row r="2" spans="1:41" ht="75.75" thickBot="1" x14ac:dyDescent="0.3">
      <c r="A2" s="55" t="s">
        <v>622</v>
      </c>
      <c r="B2" s="55" t="s">
        <v>183</v>
      </c>
      <c r="C2" s="105" t="s">
        <v>1355</v>
      </c>
      <c r="D2" s="116" t="s">
        <v>1379</v>
      </c>
      <c r="E2" s="116" t="s">
        <v>217</v>
      </c>
      <c r="F2" t="s">
        <v>1385</v>
      </c>
      <c r="G2" s="117" t="s">
        <v>1082</v>
      </c>
      <c r="H2" s="106" t="s">
        <v>454</v>
      </c>
      <c r="I2" t="s">
        <v>1404</v>
      </c>
      <c r="J2" s="116" t="s">
        <v>230</v>
      </c>
      <c r="K2" s="112" t="s">
        <v>1118</v>
      </c>
      <c r="L2" s="116" t="s">
        <v>1445</v>
      </c>
      <c r="M2" s="122" t="s">
        <v>1449</v>
      </c>
      <c r="N2" s="128" t="s">
        <v>858</v>
      </c>
      <c r="O2" s="122" t="s">
        <v>1491</v>
      </c>
      <c r="P2" s="122" t="s">
        <v>1501</v>
      </c>
      <c r="Q2" s="113" t="s">
        <v>1515</v>
      </c>
      <c r="R2" s="115" t="s">
        <v>1173</v>
      </c>
      <c r="S2" s="114" t="s">
        <v>328</v>
      </c>
      <c r="T2" s="106" t="s">
        <v>338</v>
      </c>
      <c r="U2" s="106" t="s">
        <v>1675</v>
      </c>
      <c r="V2" s="112" t="s">
        <v>828</v>
      </c>
      <c r="W2" s="112" t="s">
        <v>1233</v>
      </c>
      <c r="X2" s="105" t="s">
        <v>1254</v>
      </c>
      <c r="Y2" s="112" t="s">
        <v>518</v>
      </c>
      <c r="Z2" s="112" t="s">
        <v>396</v>
      </c>
      <c r="AA2" s="112" t="s">
        <v>837</v>
      </c>
      <c r="AB2" s="112" t="s">
        <v>1255</v>
      </c>
      <c r="AC2" s="112" t="s">
        <v>1269</v>
      </c>
      <c r="AD2" s="50" t="s">
        <v>477</v>
      </c>
      <c r="AE2" s="106"/>
      <c r="AF2" s="115" t="s">
        <v>259</v>
      </c>
      <c r="AG2" s="135" t="s">
        <v>1307</v>
      </c>
      <c r="AH2" s="54" t="s">
        <v>1034</v>
      </c>
      <c r="AI2" s="54" t="s">
        <v>900</v>
      </c>
      <c r="AJ2" s="136" t="s">
        <v>1030</v>
      </c>
      <c r="AK2" s="137" t="s">
        <v>1322</v>
      </c>
      <c r="AL2" s="55" t="s">
        <v>524</v>
      </c>
      <c r="AM2" s="55" t="s">
        <v>1329</v>
      </c>
      <c r="AN2" s="55" t="s">
        <v>1335</v>
      </c>
      <c r="AO2" t="s">
        <v>1338</v>
      </c>
    </row>
    <row r="3" spans="1:41" ht="75.75" thickBot="1" x14ac:dyDescent="0.3">
      <c r="A3" s="55" t="s">
        <v>623</v>
      </c>
      <c r="B3" s="55" t="s">
        <v>184</v>
      </c>
      <c r="C3" s="106" t="s">
        <v>1356</v>
      </c>
      <c r="D3" s="117" t="s">
        <v>1071</v>
      </c>
      <c r="E3" s="116" t="s">
        <v>218</v>
      </c>
      <c r="F3" t="s">
        <v>1386</v>
      </c>
      <c r="G3" s="116" t="s">
        <v>223</v>
      </c>
      <c r="H3" s="106" t="s">
        <v>226</v>
      </c>
      <c r="I3" t="s">
        <v>1405</v>
      </c>
      <c r="J3" s="116" t="s">
        <v>237</v>
      </c>
      <c r="K3" s="112" t="s">
        <v>1121</v>
      </c>
      <c r="L3" s="116" t="s">
        <v>245</v>
      </c>
      <c r="M3" s="122" t="s">
        <v>1450</v>
      </c>
      <c r="N3" s="129" t="s">
        <v>1489</v>
      </c>
      <c r="O3" s="121" t="s">
        <v>1323</v>
      </c>
      <c r="P3" s="122" t="s">
        <v>1502</v>
      </c>
      <c r="Q3" s="112" t="s">
        <v>1168</v>
      </c>
      <c r="R3" s="112" t="s">
        <v>1174</v>
      </c>
      <c r="S3" s="112" t="s">
        <v>329</v>
      </c>
      <c r="T3" s="106" t="s">
        <v>1648</v>
      </c>
      <c r="U3" s="106" t="s">
        <v>1676</v>
      </c>
      <c r="V3" s="112" t="s">
        <v>829</v>
      </c>
      <c r="W3" s="132" t="s">
        <v>1241</v>
      </c>
      <c r="X3" s="106" t="s">
        <v>1702</v>
      </c>
      <c r="Y3" s="113" t="s">
        <v>1708</v>
      </c>
      <c r="Z3" s="112" t="s">
        <v>395</v>
      </c>
      <c r="AA3" s="112" t="s">
        <v>398</v>
      </c>
      <c r="AB3" s="112" t="s">
        <v>412</v>
      </c>
      <c r="AC3" s="112" t="s">
        <v>1270</v>
      </c>
      <c r="AE3" s="112" t="s">
        <v>501</v>
      </c>
      <c r="AF3" s="115" t="s">
        <v>1299</v>
      </c>
      <c r="AG3" s="65" t="s">
        <v>1310</v>
      </c>
      <c r="AJ3" s="136" t="s">
        <v>1031</v>
      </c>
      <c r="AK3" t="s">
        <v>1318</v>
      </c>
      <c r="AL3" s="55" t="s">
        <v>525</v>
      </c>
      <c r="AM3" s="55" t="s">
        <v>1330</v>
      </c>
      <c r="AO3" t="s">
        <v>1339</v>
      </c>
    </row>
    <row r="4" spans="1:41" ht="75.75" thickBot="1" x14ac:dyDescent="0.3">
      <c r="A4" s="55" t="s">
        <v>624</v>
      </c>
      <c r="B4" s="55" t="s">
        <v>185</v>
      </c>
      <c r="C4" s="106" t="s">
        <v>1357</v>
      </c>
      <c r="D4" s="118" t="s">
        <v>1079</v>
      </c>
      <c r="E4" s="116" t="s">
        <v>219</v>
      </c>
      <c r="F4" t="s">
        <v>1387</v>
      </c>
      <c r="G4" s="116" t="s">
        <v>1389</v>
      </c>
      <c r="H4" s="106" t="s">
        <v>227</v>
      </c>
      <c r="I4" t="s">
        <v>1406</v>
      </c>
      <c r="J4" s="116" t="s">
        <v>231</v>
      </c>
      <c r="K4" s="112" t="s">
        <v>1123</v>
      </c>
      <c r="L4" s="116" t="s">
        <v>251</v>
      </c>
      <c r="M4" s="123" t="s">
        <v>1149</v>
      </c>
      <c r="N4" s="129" t="s">
        <v>859</v>
      </c>
      <c r="O4" s="123" t="s">
        <v>1166</v>
      </c>
      <c r="P4" s="122" t="s">
        <v>1503</v>
      </c>
      <c r="Q4" s="112" t="s">
        <v>286</v>
      </c>
      <c r="R4" s="112" t="s">
        <v>1175</v>
      </c>
      <c r="S4" s="112" t="s">
        <v>330</v>
      </c>
      <c r="T4" s="75" t="s">
        <v>1212</v>
      </c>
      <c r="U4" s="106" t="s">
        <v>1677</v>
      </c>
      <c r="V4" s="112" t="s">
        <v>830</v>
      </c>
      <c r="W4" s="115" t="s">
        <v>1242</v>
      </c>
      <c r="X4" s="106" t="s">
        <v>1703</v>
      </c>
      <c r="Y4" s="112" t="s">
        <v>386</v>
      </c>
      <c r="Z4" s="113" t="s">
        <v>1713</v>
      </c>
      <c r="AA4" s="105" t="s">
        <v>397</v>
      </c>
      <c r="AB4" s="115" t="s">
        <v>838</v>
      </c>
      <c r="AC4" s="112" t="s">
        <v>1263</v>
      </c>
      <c r="AE4" s="112" t="s">
        <v>1286</v>
      </c>
      <c r="AF4" s="115" t="s">
        <v>1304</v>
      </c>
      <c r="AG4" s="115" t="s">
        <v>1311</v>
      </c>
      <c r="AJ4" s="136" t="s">
        <v>1032</v>
      </c>
      <c r="AK4" s="137" t="s">
        <v>1321</v>
      </c>
      <c r="AL4" s="55" t="s">
        <v>526</v>
      </c>
      <c r="AM4" s="55" t="s">
        <v>1331</v>
      </c>
      <c r="AO4" t="s">
        <v>1340</v>
      </c>
    </row>
    <row r="5" spans="1:41" ht="45.75" thickBot="1" x14ac:dyDescent="0.3">
      <c r="A5" s="55" t="s">
        <v>625</v>
      </c>
      <c r="B5" s="55" t="s">
        <v>186</v>
      </c>
      <c r="C5" s="106" t="s">
        <v>1358</v>
      </c>
      <c r="D5" s="116" t="s">
        <v>213</v>
      </c>
      <c r="E5" s="120" t="s">
        <v>1384</v>
      </c>
      <c r="F5" s="34" t="s">
        <v>1388</v>
      </c>
      <c r="G5" s="116" t="s">
        <v>1390</v>
      </c>
      <c r="H5" s="106" t="s">
        <v>228</v>
      </c>
      <c r="I5" t="s">
        <v>1407</v>
      </c>
      <c r="J5" s="116" t="s">
        <v>456</v>
      </c>
      <c r="K5" s="112" t="s">
        <v>1125</v>
      </c>
      <c r="L5" s="116" t="s">
        <v>252</v>
      </c>
      <c r="M5" s="123" t="s">
        <v>1150</v>
      </c>
      <c r="N5" s="129" t="s">
        <v>860</v>
      </c>
      <c r="O5" s="122" t="s">
        <v>1492</v>
      </c>
      <c r="P5" s="122" t="s">
        <v>1504</v>
      </c>
      <c r="Q5" s="105" t="s">
        <v>285</v>
      </c>
      <c r="R5" s="112" t="s">
        <v>1176</v>
      </c>
      <c r="S5" s="113" t="s">
        <v>1539</v>
      </c>
      <c r="T5" s="75" t="s">
        <v>1211</v>
      </c>
      <c r="U5" s="106" t="s">
        <v>1678</v>
      </c>
      <c r="V5" s="112" t="s">
        <v>366</v>
      </c>
      <c r="W5" s="115" t="s">
        <v>1243</v>
      </c>
      <c r="X5" s="106" t="s">
        <v>1704</v>
      </c>
      <c r="Y5" s="112" t="s">
        <v>387</v>
      </c>
      <c r="Z5" s="112" t="s">
        <v>833</v>
      </c>
      <c r="AA5" s="106" t="s">
        <v>852</v>
      </c>
      <c r="AB5" s="112" t="s">
        <v>401</v>
      </c>
      <c r="AC5" s="112" t="s">
        <v>1264</v>
      </c>
      <c r="AE5" s="112" t="s">
        <v>489</v>
      </c>
      <c r="AF5" s="115" t="s">
        <v>260</v>
      </c>
      <c r="AG5" s="115" t="s">
        <v>1312</v>
      </c>
      <c r="AJ5" s="136" t="s">
        <v>1033</v>
      </c>
      <c r="AK5" s="137" t="s">
        <v>1320</v>
      </c>
      <c r="AL5" s="55" t="s">
        <v>527</v>
      </c>
      <c r="AM5" s="55" t="s">
        <v>1332</v>
      </c>
      <c r="AO5" t="s">
        <v>1341</v>
      </c>
    </row>
    <row r="6" spans="1:41" ht="75.75" thickBot="1" x14ac:dyDescent="0.3">
      <c r="A6" s="55" t="s">
        <v>626</v>
      </c>
      <c r="B6" s="55" t="s">
        <v>187</v>
      </c>
      <c r="C6" s="107" t="s">
        <v>1061</v>
      </c>
      <c r="D6" s="119" t="s">
        <v>1072</v>
      </c>
      <c r="E6" s="120" t="s">
        <v>220</v>
      </c>
      <c r="F6" s="117" t="s">
        <v>1080</v>
      </c>
      <c r="G6" s="116" t="s">
        <v>1391</v>
      </c>
      <c r="H6" s="105" t="s">
        <v>1093</v>
      </c>
      <c r="I6" s="74" t="s">
        <v>1095</v>
      </c>
      <c r="J6" s="116" t="s">
        <v>238</v>
      </c>
      <c r="K6" s="113" t="s">
        <v>1427</v>
      </c>
      <c r="L6" s="116" t="s">
        <v>253</v>
      </c>
      <c r="M6" s="122" t="s">
        <v>1451</v>
      </c>
      <c r="N6" s="129" t="s">
        <v>815</v>
      </c>
      <c r="O6" s="123" t="s">
        <v>460</v>
      </c>
      <c r="P6" s="122" t="s">
        <v>1505</v>
      </c>
      <c r="Q6" s="106" t="s">
        <v>1516</v>
      </c>
      <c r="R6" s="112" t="s">
        <v>1177</v>
      </c>
      <c r="S6" s="113" t="s">
        <v>1540</v>
      </c>
      <c r="T6" s="106" t="s">
        <v>1649</v>
      </c>
      <c r="U6" s="106" t="s">
        <v>473</v>
      </c>
      <c r="V6" s="112" t="s">
        <v>831</v>
      </c>
      <c r="W6" s="113" t="s">
        <v>1692</v>
      </c>
      <c r="X6" s="106" t="s">
        <v>1705</v>
      </c>
      <c r="Y6" s="113" t="s">
        <v>1709</v>
      </c>
      <c r="Z6" s="112" t="s">
        <v>834</v>
      </c>
      <c r="AB6" s="112" t="s">
        <v>1260</v>
      </c>
      <c r="AC6" s="115" t="s">
        <v>1280</v>
      </c>
      <c r="AE6" s="112" t="s">
        <v>536</v>
      </c>
      <c r="AF6" s="113" t="s">
        <v>1744</v>
      </c>
      <c r="AG6" s="115" t="s">
        <v>1308</v>
      </c>
      <c r="AK6" s="126" t="s">
        <v>1319</v>
      </c>
      <c r="AL6" s="55" t="s">
        <v>528</v>
      </c>
      <c r="AO6" t="s">
        <v>1342</v>
      </c>
    </row>
    <row r="7" spans="1:41" ht="75.75" thickBot="1" x14ac:dyDescent="0.3">
      <c r="A7" s="55" t="s">
        <v>627</v>
      </c>
      <c r="B7" s="55" t="s">
        <v>188</v>
      </c>
      <c r="C7" s="106" t="s">
        <v>1359</v>
      </c>
      <c r="D7" s="116" t="s">
        <v>214</v>
      </c>
      <c r="E7" s="120" t="s">
        <v>216</v>
      </c>
      <c r="F7" s="117" t="s">
        <v>1081</v>
      </c>
      <c r="G7" s="116" t="s">
        <v>1392</v>
      </c>
      <c r="H7" s="105" t="s">
        <v>1092</v>
      </c>
      <c r="I7" s="74" t="s">
        <v>1101</v>
      </c>
      <c r="J7" s="116" t="s">
        <v>239</v>
      </c>
      <c r="K7" s="112" t="s">
        <v>243</v>
      </c>
      <c r="L7" s="116" t="s">
        <v>804</v>
      </c>
      <c r="M7" s="122" t="s">
        <v>1452</v>
      </c>
      <c r="N7" s="129" t="s">
        <v>861</v>
      </c>
      <c r="O7" s="123" t="s">
        <v>461</v>
      </c>
      <c r="P7" s="122" t="s">
        <v>1506</v>
      </c>
      <c r="Q7" s="106" t="s">
        <v>1517</v>
      </c>
      <c r="R7" s="112" t="s">
        <v>1178</v>
      </c>
      <c r="S7" s="113" t="s">
        <v>1541</v>
      </c>
      <c r="T7" s="105" t="s">
        <v>1216</v>
      </c>
      <c r="U7" s="105" t="s">
        <v>851</v>
      </c>
      <c r="V7" s="112" t="s">
        <v>1230</v>
      </c>
      <c r="W7" s="115" t="s">
        <v>1244</v>
      </c>
      <c r="X7" s="106" t="s">
        <v>1706</v>
      </c>
      <c r="Y7" s="112" t="s">
        <v>475</v>
      </c>
      <c r="Z7" s="112" t="s">
        <v>835</v>
      </c>
      <c r="AB7" s="112" t="s">
        <v>402</v>
      </c>
      <c r="AC7" s="112" t="s">
        <v>1265</v>
      </c>
      <c r="AE7" s="112" t="s">
        <v>1290</v>
      </c>
      <c r="AF7" s="115" t="s">
        <v>261</v>
      </c>
      <c r="AG7" s="113" t="s">
        <v>1745</v>
      </c>
      <c r="AK7" s="124"/>
      <c r="AL7" s="55" t="s">
        <v>280</v>
      </c>
      <c r="AO7" t="s">
        <v>1343</v>
      </c>
    </row>
    <row r="8" spans="1:41" ht="75.75" thickBot="1" x14ac:dyDescent="0.3">
      <c r="A8" s="55" t="s">
        <v>628</v>
      </c>
      <c r="B8" s="55" t="s">
        <v>189</v>
      </c>
      <c r="C8" s="106" t="s">
        <v>210</v>
      </c>
      <c r="D8" s="117" t="s">
        <v>1069</v>
      </c>
      <c r="G8" s="116" t="s">
        <v>1393</v>
      </c>
      <c r="H8" s="106" t="s">
        <v>225</v>
      </c>
      <c r="I8" s="74" t="s">
        <v>1096</v>
      </c>
      <c r="J8" s="116" t="s">
        <v>233</v>
      </c>
      <c r="K8" s="113" t="s">
        <v>1428</v>
      </c>
      <c r="L8" s="116" t="s">
        <v>254</v>
      </c>
      <c r="M8" s="122" t="s">
        <v>1453</v>
      </c>
      <c r="N8" s="129" t="s">
        <v>862</v>
      </c>
      <c r="O8" s="130" t="s">
        <v>273</v>
      </c>
      <c r="P8" s="123" t="s">
        <v>1507</v>
      </c>
      <c r="Q8" s="106" t="s">
        <v>1518</v>
      </c>
      <c r="R8" s="112" t="s">
        <v>1179</v>
      </c>
      <c r="S8" s="112" t="s">
        <v>312</v>
      </c>
      <c r="T8" s="106" t="s">
        <v>1650</v>
      </c>
      <c r="U8" s="106" t="s">
        <v>890</v>
      </c>
      <c r="V8" s="113" t="s">
        <v>1689</v>
      </c>
      <c r="W8" s="115" t="s">
        <v>1245</v>
      </c>
      <c r="X8" s="106" t="s">
        <v>1707</v>
      </c>
      <c r="Y8" s="112" t="s">
        <v>388</v>
      </c>
      <c r="Z8" s="105" t="s">
        <v>836</v>
      </c>
      <c r="AB8" s="112" t="s">
        <v>403</v>
      </c>
      <c r="AC8" s="113" t="s">
        <v>1731</v>
      </c>
      <c r="AE8" s="112" t="s">
        <v>502</v>
      </c>
      <c r="AF8" s="115" t="s">
        <v>262</v>
      </c>
      <c r="AG8" s="115" t="s">
        <v>1313</v>
      </c>
      <c r="AK8" s="124"/>
      <c r="AL8" s="55" t="s">
        <v>529</v>
      </c>
      <c r="AO8" t="s">
        <v>1344</v>
      </c>
    </row>
    <row r="9" spans="1:41" ht="60.75" thickBot="1" x14ac:dyDescent="0.3">
      <c r="A9" s="55" t="s">
        <v>629</v>
      </c>
      <c r="B9" s="55" t="s">
        <v>190</v>
      </c>
      <c r="C9" s="108" t="s">
        <v>1038</v>
      </c>
      <c r="D9" s="120" t="s">
        <v>1380</v>
      </c>
      <c r="G9" s="117" t="s">
        <v>1086</v>
      </c>
      <c r="H9" s="106" t="s">
        <v>455</v>
      </c>
      <c r="I9" s="74" t="s">
        <v>1097</v>
      </c>
      <c r="J9" s="116" t="s">
        <v>234</v>
      </c>
      <c r="K9" s="113" t="s">
        <v>1429</v>
      </c>
      <c r="L9" s="116" t="s">
        <v>1446</v>
      </c>
      <c r="M9" s="123" t="s">
        <v>1151</v>
      </c>
      <c r="N9" s="129" t="s">
        <v>863</v>
      </c>
      <c r="O9" s="123" t="s">
        <v>462</v>
      </c>
      <c r="P9" s="122" t="s">
        <v>1508</v>
      </c>
      <c r="Q9" s="106" t="s">
        <v>1519</v>
      </c>
      <c r="R9" s="112" t="s">
        <v>1180</v>
      </c>
      <c r="S9" s="112" t="s">
        <v>300</v>
      </c>
      <c r="T9" s="106" t="s">
        <v>1651</v>
      </c>
      <c r="U9" s="106" t="s">
        <v>826</v>
      </c>
      <c r="V9" s="112" t="s">
        <v>367</v>
      </c>
      <c r="W9" s="115" t="s">
        <v>1246</v>
      </c>
      <c r="Y9" s="112" t="s">
        <v>855</v>
      </c>
      <c r="AB9" s="112" t="s">
        <v>839</v>
      </c>
      <c r="AC9" s="113" t="s">
        <v>1732</v>
      </c>
      <c r="AE9" s="112" t="s">
        <v>367</v>
      </c>
      <c r="AF9" s="115" t="s">
        <v>1305</v>
      </c>
      <c r="AG9" s="115" t="s">
        <v>1314</v>
      </c>
      <c r="AL9" s="55" t="s">
        <v>530</v>
      </c>
      <c r="AO9" t="s">
        <v>1067</v>
      </c>
    </row>
    <row r="10" spans="1:41" ht="90.75" thickBot="1" x14ac:dyDescent="0.3">
      <c r="A10" s="55" t="s">
        <v>630</v>
      </c>
      <c r="B10" s="55" t="s">
        <v>191</v>
      </c>
      <c r="C10" s="106" t="s">
        <v>447</v>
      </c>
      <c r="D10" s="118" t="s">
        <v>1073</v>
      </c>
      <c r="G10" s="117" t="s">
        <v>1083</v>
      </c>
      <c r="H10" s="106" t="s">
        <v>1395</v>
      </c>
      <c r="I10" s="74" t="s">
        <v>1102</v>
      </c>
      <c r="J10" s="116" t="s">
        <v>1117</v>
      </c>
      <c r="K10" s="113" t="s">
        <v>1430</v>
      </c>
      <c r="L10" s="116" t="s">
        <v>1447</v>
      </c>
      <c r="M10" s="122" t="s">
        <v>1454</v>
      </c>
      <c r="N10" s="129" t="s">
        <v>864</v>
      </c>
      <c r="O10" s="121" t="s">
        <v>1165</v>
      </c>
      <c r="P10" s="122" t="s">
        <v>1509</v>
      </c>
      <c r="Q10" s="106" t="s">
        <v>1520</v>
      </c>
      <c r="R10" s="113" t="s">
        <v>1523</v>
      </c>
      <c r="S10" s="113" t="s">
        <v>1542</v>
      </c>
      <c r="T10" s="106" t="s">
        <v>1652</v>
      </c>
      <c r="U10" s="105" t="s">
        <v>1225</v>
      </c>
      <c r="V10" s="115" t="s">
        <v>359</v>
      </c>
      <c r="W10" s="115" t="s">
        <v>1247</v>
      </c>
      <c r="Y10" s="112" t="s">
        <v>389</v>
      </c>
      <c r="AB10" s="115" t="s">
        <v>1257</v>
      </c>
      <c r="AC10" s="113" t="s">
        <v>851</v>
      </c>
      <c r="AE10" s="112" t="s">
        <v>500</v>
      </c>
      <c r="AF10" s="115" t="s">
        <v>1295</v>
      </c>
      <c r="AG10" s="115" t="s">
        <v>1309</v>
      </c>
      <c r="AL10" s="55" t="s">
        <v>532</v>
      </c>
      <c r="AO10" t="s">
        <v>1345</v>
      </c>
    </row>
    <row r="11" spans="1:41" ht="90.75" thickBot="1" x14ac:dyDescent="0.3">
      <c r="A11" s="55" t="s">
        <v>853</v>
      </c>
      <c r="B11" s="55" t="s">
        <v>192</v>
      </c>
      <c r="C11" s="106" t="s">
        <v>1360</v>
      </c>
      <c r="D11" s="121" t="s">
        <v>1074</v>
      </c>
      <c r="G11" s="117" t="s">
        <v>1084</v>
      </c>
      <c r="H11" s="106" t="s">
        <v>1396</v>
      </c>
      <c r="I11" s="74" t="s">
        <v>1103</v>
      </c>
      <c r="J11" s="116" t="s">
        <v>232</v>
      </c>
      <c r="K11" s="112" t="s">
        <v>242</v>
      </c>
      <c r="L11" s="116" t="s">
        <v>784</v>
      </c>
      <c r="M11" s="122" t="s">
        <v>1455</v>
      </c>
      <c r="N11" s="129" t="s">
        <v>811</v>
      </c>
      <c r="O11" s="121" t="s">
        <v>1164</v>
      </c>
      <c r="P11" s="117" t="s">
        <v>1510</v>
      </c>
      <c r="Q11" s="106" t="s">
        <v>1521</v>
      </c>
      <c r="R11" s="113" t="s">
        <v>1524</v>
      </c>
      <c r="S11" s="113" t="s">
        <v>1543</v>
      </c>
      <c r="T11" s="106" t="s">
        <v>1653</v>
      </c>
      <c r="U11" s="106" t="s">
        <v>1679</v>
      </c>
      <c r="V11" s="112" t="s">
        <v>368</v>
      </c>
      <c r="W11" s="115" t="s">
        <v>1248</v>
      </c>
      <c r="Y11" s="113" t="s">
        <v>1710</v>
      </c>
      <c r="AB11" s="112" t="s">
        <v>413</v>
      </c>
      <c r="AC11" s="113" t="s">
        <v>1733</v>
      </c>
      <c r="AE11" s="112" t="s">
        <v>499</v>
      </c>
      <c r="AF11" s="115" t="s">
        <v>1292</v>
      </c>
      <c r="AG11" s="75" t="s">
        <v>1315</v>
      </c>
      <c r="AL11" s="55" t="s">
        <v>533</v>
      </c>
      <c r="AO11" t="s">
        <v>1346</v>
      </c>
    </row>
    <row r="12" spans="1:41" ht="90.75" thickBot="1" x14ac:dyDescent="0.3">
      <c r="A12" s="55" t="s">
        <v>631</v>
      </c>
      <c r="B12" s="55" t="s">
        <v>193</v>
      </c>
      <c r="C12" s="107" t="s">
        <v>1053</v>
      </c>
      <c r="D12" s="121" t="s">
        <v>1075</v>
      </c>
      <c r="G12" s="117" t="s">
        <v>1085</v>
      </c>
      <c r="H12" s="105" t="s">
        <v>1088</v>
      </c>
      <c r="I12" s="74" t="s">
        <v>1104</v>
      </c>
      <c r="J12" s="116" t="s">
        <v>457</v>
      </c>
      <c r="K12" s="113" t="s">
        <v>1431</v>
      </c>
      <c r="L12" s="116" t="s">
        <v>1131</v>
      </c>
      <c r="M12" s="123" t="s">
        <v>1152</v>
      </c>
      <c r="N12" s="129" t="s">
        <v>865</v>
      </c>
      <c r="O12" s="122" t="s">
        <v>1493</v>
      </c>
      <c r="P12" s="116" t="s">
        <v>1511</v>
      </c>
      <c r="Q12" s="106" t="s">
        <v>1522</v>
      </c>
      <c r="R12" s="113" t="s">
        <v>1525</v>
      </c>
      <c r="S12" s="113" t="s">
        <v>1544</v>
      </c>
      <c r="T12" s="106" t="s">
        <v>1654</v>
      </c>
      <c r="U12" s="106" t="s">
        <v>891</v>
      </c>
      <c r="V12" s="115" t="s">
        <v>360</v>
      </c>
      <c r="W12" s="113" t="s">
        <v>1693</v>
      </c>
      <c r="Y12" s="112" t="s">
        <v>390</v>
      </c>
      <c r="AB12" s="115" t="s">
        <v>414</v>
      </c>
      <c r="AC12" s="113" t="s">
        <v>1734</v>
      </c>
      <c r="AE12" s="112" t="s">
        <v>1283</v>
      </c>
      <c r="AF12" s="115" t="s">
        <v>1296</v>
      </c>
      <c r="AL12" s="55" t="s">
        <v>534</v>
      </c>
      <c r="AO12" t="s">
        <v>1347</v>
      </c>
    </row>
    <row r="13" spans="1:41" ht="105.75" thickBot="1" x14ac:dyDescent="0.3">
      <c r="A13" s="55" t="s">
        <v>632</v>
      </c>
      <c r="B13" s="55" t="s">
        <v>194</v>
      </c>
      <c r="C13" s="105" t="s">
        <v>1041</v>
      </c>
      <c r="D13" s="122" t="s">
        <v>215</v>
      </c>
      <c r="G13" s="116" t="s">
        <v>224</v>
      </c>
      <c r="H13" s="106" t="s">
        <v>425</v>
      </c>
      <c r="I13" s="74" t="s">
        <v>1105</v>
      </c>
      <c r="J13" s="117" t="s">
        <v>1116</v>
      </c>
      <c r="K13" s="75" t="s">
        <v>1119</v>
      </c>
      <c r="L13" s="116" t="s">
        <v>1127</v>
      </c>
      <c r="M13" s="122"/>
      <c r="N13" s="129" t="s">
        <v>813</v>
      </c>
      <c r="O13" s="122" t="s">
        <v>1494</v>
      </c>
      <c r="P13" s="116" t="s">
        <v>1512</v>
      </c>
      <c r="R13" s="113" t="s">
        <v>1526</v>
      </c>
      <c r="S13" s="113" t="s">
        <v>1545</v>
      </c>
      <c r="T13" s="106" t="s">
        <v>1655</v>
      </c>
      <c r="U13" s="106" t="s">
        <v>1680</v>
      </c>
      <c r="V13" s="112" t="s">
        <v>369</v>
      </c>
      <c r="W13" s="132" t="s">
        <v>1235</v>
      </c>
      <c r="Y13" s="112" t="s">
        <v>391</v>
      </c>
      <c r="AB13" s="113" t="s">
        <v>1714</v>
      </c>
      <c r="AC13" s="112" t="s">
        <v>1271</v>
      </c>
      <c r="AE13" s="112" t="s">
        <v>494</v>
      </c>
      <c r="AF13" s="115" t="s">
        <v>1293</v>
      </c>
      <c r="AL13" s="55" t="s">
        <v>535</v>
      </c>
      <c r="AO13" t="s">
        <v>1348</v>
      </c>
    </row>
    <row r="14" spans="1:41" ht="60.75" thickBot="1" x14ac:dyDescent="0.3">
      <c r="A14" s="55" t="s">
        <v>633</v>
      </c>
      <c r="B14" s="55" t="s">
        <v>195</v>
      </c>
      <c r="C14" s="106" t="s">
        <v>1361</v>
      </c>
      <c r="D14" s="122" t="s">
        <v>1381</v>
      </c>
      <c r="G14" s="122" t="s">
        <v>1394</v>
      </c>
      <c r="H14" s="106" t="s">
        <v>1397</v>
      </c>
      <c r="I14" s="74" t="s">
        <v>1099</v>
      </c>
      <c r="J14" s="116" t="s">
        <v>235</v>
      </c>
      <c r="K14" s="105" t="s">
        <v>1122</v>
      </c>
      <c r="L14" s="116" t="s">
        <v>246</v>
      </c>
      <c r="M14" s="122" t="s">
        <v>1456</v>
      </c>
      <c r="N14" s="129" t="s">
        <v>781</v>
      </c>
      <c r="O14" s="122" t="s">
        <v>1495</v>
      </c>
      <c r="P14" s="117" t="s">
        <v>1513</v>
      </c>
      <c r="R14" s="113" t="s">
        <v>1527</v>
      </c>
      <c r="S14" s="113" t="s">
        <v>1546</v>
      </c>
      <c r="T14" s="106" t="s">
        <v>469</v>
      </c>
      <c r="U14" s="106" t="s">
        <v>892</v>
      </c>
      <c r="V14" s="115" t="s">
        <v>361</v>
      </c>
      <c r="W14" s="113" t="s">
        <v>1694</v>
      </c>
      <c r="Y14" s="113" t="s">
        <v>1711</v>
      </c>
      <c r="AB14" s="115" t="s">
        <v>840</v>
      </c>
      <c r="AC14" s="112" t="s">
        <v>1266</v>
      </c>
      <c r="AE14" s="112" t="s">
        <v>492</v>
      </c>
      <c r="AF14" s="115" t="s">
        <v>1300</v>
      </c>
      <c r="AL14" s="55" t="s">
        <v>537</v>
      </c>
      <c r="AO14" t="s">
        <v>1349</v>
      </c>
    </row>
    <row r="15" spans="1:41" ht="60.75" thickBot="1" x14ac:dyDescent="0.3">
      <c r="A15" s="55" t="s">
        <v>634</v>
      </c>
      <c r="B15" s="55" t="s">
        <v>196</v>
      </c>
      <c r="C15" s="75" t="s">
        <v>1068</v>
      </c>
      <c r="D15" s="121" t="s">
        <v>1076</v>
      </c>
      <c r="G15" s="122" t="s">
        <v>222</v>
      </c>
      <c r="H15" s="106" t="s">
        <v>229</v>
      </c>
      <c r="I15" s="74" t="s">
        <v>1107</v>
      </c>
      <c r="J15" s="116" t="s">
        <v>796</v>
      </c>
      <c r="K15" s="105" t="s">
        <v>1120</v>
      </c>
      <c r="L15" s="116" t="s">
        <v>244</v>
      </c>
      <c r="M15" s="122" t="s">
        <v>1457</v>
      </c>
      <c r="N15" s="129" t="s">
        <v>782</v>
      </c>
      <c r="O15" s="122" t="s">
        <v>1496</v>
      </c>
      <c r="P15" s="116" t="s">
        <v>889</v>
      </c>
      <c r="R15" s="113" t="s">
        <v>1528</v>
      </c>
      <c r="S15" s="113" t="s">
        <v>1547</v>
      </c>
      <c r="T15" s="105" t="s">
        <v>1214</v>
      </c>
      <c r="U15" s="106" t="s">
        <v>827</v>
      </c>
      <c r="V15" s="112" t="s">
        <v>370</v>
      </c>
      <c r="W15" s="132" t="s">
        <v>1236</v>
      </c>
      <c r="Y15" s="113" t="s">
        <v>1712</v>
      </c>
      <c r="AB15" s="113" t="s">
        <v>1715</v>
      </c>
      <c r="AC15" s="113" t="s">
        <v>1735</v>
      </c>
      <c r="AE15" s="112" t="s">
        <v>503</v>
      </c>
      <c r="AF15" s="115" t="s">
        <v>1298</v>
      </c>
      <c r="AL15" s="55" t="s">
        <v>538</v>
      </c>
      <c r="AO15" t="s">
        <v>1350</v>
      </c>
    </row>
    <row r="16" spans="1:41" ht="75.75" thickBot="1" x14ac:dyDescent="0.3">
      <c r="A16" s="55" t="s">
        <v>635</v>
      </c>
      <c r="B16" s="55" t="s">
        <v>197</v>
      </c>
      <c r="C16" s="106" t="s">
        <v>1362</v>
      </c>
      <c r="D16" s="122" t="s">
        <v>1382</v>
      </c>
      <c r="G16" s="122" t="s">
        <v>221</v>
      </c>
      <c r="H16" s="106" t="s">
        <v>1398</v>
      </c>
      <c r="I16" s="74" t="s">
        <v>1108</v>
      </c>
      <c r="J16" s="116" t="s">
        <v>799</v>
      </c>
      <c r="K16" s="106" t="s">
        <v>1432</v>
      </c>
      <c r="L16" s="116" t="s">
        <v>783</v>
      </c>
      <c r="M16" s="123" t="s">
        <v>1153</v>
      </c>
      <c r="N16" s="129" t="s">
        <v>866</v>
      </c>
      <c r="O16" s="117" t="s">
        <v>1167</v>
      </c>
      <c r="P16" s="116" t="s">
        <v>1514</v>
      </c>
      <c r="R16" s="112" t="s">
        <v>290</v>
      </c>
      <c r="S16" s="112" t="s">
        <v>1191</v>
      </c>
      <c r="T16" s="106" t="s">
        <v>1656</v>
      </c>
      <c r="U16" s="106" t="s">
        <v>1681</v>
      </c>
      <c r="V16" s="112" t="s">
        <v>362</v>
      </c>
      <c r="W16" s="113" t="s">
        <v>1695</v>
      </c>
      <c r="Y16" s="112" t="s">
        <v>392</v>
      </c>
      <c r="AB16" s="113" t="s">
        <v>1716</v>
      </c>
      <c r="AC16" s="112" t="s">
        <v>1268</v>
      </c>
      <c r="AE16" s="112" t="s">
        <v>1282</v>
      </c>
      <c r="AF16" s="115" t="s">
        <v>1297</v>
      </c>
      <c r="AL16" s="55" t="s">
        <v>539</v>
      </c>
      <c r="AO16" t="s">
        <v>1351</v>
      </c>
    </row>
    <row r="17" spans="1:41" ht="75.75" thickBot="1" x14ac:dyDescent="0.3">
      <c r="A17" s="55" t="s">
        <v>636</v>
      </c>
      <c r="B17" s="55" t="s">
        <v>198</v>
      </c>
      <c r="C17" s="106" t="s">
        <v>448</v>
      </c>
      <c r="D17" s="122" t="s">
        <v>1383</v>
      </c>
      <c r="G17" s="123" t="s">
        <v>1087</v>
      </c>
      <c r="H17" s="106" t="s">
        <v>1399</v>
      </c>
      <c r="I17" s="74" t="s">
        <v>1109</v>
      </c>
      <c r="J17" s="116" t="s">
        <v>797</v>
      </c>
      <c r="K17" s="106" t="s">
        <v>1433</v>
      </c>
      <c r="L17" s="116" t="s">
        <v>247</v>
      </c>
      <c r="M17" s="122" t="s">
        <v>259</v>
      </c>
      <c r="N17" s="129" t="s">
        <v>867</v>
      </c>
      <c r="O17" s="116" t="s">
        <v>1497</v>
      </c>
      <c r="R17" s="113" t="s">
        <v>1529</v>
      </c>
      <c r="S17" s="112" t="s">
        <v>313</v>
      </c>
      <c r="T17" s="106" t="s">
        <v>362</v>
      </c>
      <c r="U17" s="106" t="s">
        <v>350</v>
      </c>
      <c r="V17" s="115" t="s">
        <v>371</v>
      </c>
      <c r="W17" s="112" t="s">
        <v>1238</v>
      </c>
      <c r="Y17" s="112" t="s">
        <v>393</v>
      </c>
      <c r="AB17" s="115" t="s">
        <v>1259</v>
      </c>
      <c r="AC17" s="113" t="s">
        <v>1736</v>
      </c>
      <c r="AE17" s="112" t="s">
        <v>495</v>
      </c>
      <c r="AF17" s="115" t="s">
        <v>1294</v>
      </c>
      <c r="AL17" s="55" t="s">
        <v>540</v>
      </c>
      <c r="AO17" t="s">
        <v>1352</v>
      </c>
    </row>
    <row r="18" spans="1:41" ht="75.75" thickBot="1" x14ac:dyDescent="0.3">
      <c r="A18" s="55" t="s">
        <v>637</v>
      </c>
      <c r="B18" s="55" t="s">
        <v>199</v>
      </c>
      <c r="C18" s="105" t="s">
        <v>1042</v>
      </c>
      <c r="D18" s="117" t="s">
        <v>1070</v>
      </c>
      <c r="H18" s="105" t="s">
        <v>1089</v>
      </c>
      <c r="I18" s="74" t="s">
        <v>1110</v>
      </c>
      <c r="J18" s="116" t="s">
        <v>236</v>
      </c>
      <c r="K18" s="105" t="s">
        <v>1126</v>
      </c>
      <c r="L18" s="116" t="s">
        <v>248</v>
      </c>
      <c r="M18" s="122" t="s">
        <v>1458</v>
      </c>
      <c r="N18" s="129" t="s">
        <v>868</v>
      </c>
      <c r="O18" s="116" t="s">
        <v>1498</v>
      </c>
      <c r="R18" s="113" t="s">
        <v>1530</v>
      </c>
      <c r="S18" s="112" t="s">
        <v>301</v>
      </c>
      <c r="T18" s="105" t="s">
        <v>875</v>
      </c>
      <c r="U18" s="106" t="s">
        <v>825</v>
      </c>
      <c r="V18" s="112" t="s">
        <v>832</v>
      </c>
      <c r="W18" s="113" t="s">
        <v>1696</v>
      </c>
      <c r="Y18" s="112" t="s">
        <v>381</v>
      </c>
      <c r="AB18" s="113" t="s">
        <v>1717</v>
      </c>
      <c r="AC18" s="112" t="s">
        <v>1275</v>
      </c>
      <c r="AE18" s="112" t="s">
        <v>1288</v>
      </c>
      <c r="AF18" s="115" t="s">
        <v>263</v>
      </c>
      <c r="AL18" s="55" t="s">
        <v>541</v>
      </c>
      <c r="AO18" t="s">
        <v>1353</v>
      </c>
    </row>
    <row r="19" spans="1:41" ht="60.75" thickBot="1" x14ac:dyDescent="0.3">
      <c r="A19" s="55" t="s">
        <v>638</v>
      </c>
      <c r="B19" s="55" t="s">
        <v>200</v>
      </c>
      <c r="C19" s="106" t="s">
        <v>1355</v>
      </c>
      <c r="D19" s="123" t="s">
        <v>788</v>
      </c>
      <c r="H19" s="106" t="s">
        <v>1400</v>
      </c>
      <c r="I19" s="74" t="s">
        <v>1098</v>
      </c>
      <c r="J19" s="116" t="s">
        <v>795</v>
      </c>
      <c r="K19" s="105" t="s">
        <v>1124</v>
      </c>
      <c r="L19" s="116" t="s">
        <v>805</v>
      </c>
      <c r="M19" s="122" t="s">
        <v>1459</v>
      </c>
      <c r="N19" s="129" t="s">
        <v>869</v>
      </c>
      <c r="O19" s="118" t="s">
        <v>270</v>
      </c>
      <c r="R19" s="113" t="s">
        <v>1531</v>
      </c>
      <c r="S19" s="114" t="s">
        <v>314</v>
      </c>
      <c r="T19" s="106" t="s">
        <v>470</v>
      </c>
      <c r="U19" s="106" t="s">
        <v>1226</v>
      </c>
      <c r="V19" s="112" t="s">
        <v>1231</v>
      </c>
      <c r="W19" s="132" t="s">
        <v>1237</v>
      </c>
      <c r="Y19" s="112" t="s">
        <v>380</v>
      </c>
      <c r="AB19" s="112" t="s">
        <v>1258</v>
      </c>
      <c r="AC19" s="112" t="s">
        <v>1276</v>
      </c>
      <c r="AE19" s="112" t="s">
        <v>482</v>
      </c>
      <c r="AF19" s="115" t="s">
        <v>1306</v>
      </c>
      <c r="AL19" s="55" t="s">
        <v>542</v>
      </c>
      <c r="AO19" t="s">
        <v>1354</v>
      </c>
    </row>
    <row r="20" spans="1:41" ht="60.75" thickBot="1" x14ac:dyDescent="0.3">
      <c r="A20" s="55" t="s">
        <v>639</v>
      </c>
      <c r="B20" s="55" t="s">
        <v>201</v>
      </c>
      <c r="C20" s="109" t="s">
        <v>1043</v>
      </c>
      <c r="D20" s="121" t="s">
        <v>1078</v>
      </c>
      <c r="H20" s="108" t="s">
        <v>1090</v>
      </c>
      <c r="I20" s="74" t="s">
        <v>1106</v>
      </c>
      <c r="J20" s="116" t="s">
        <v>240</v>
      </c>
      <c r="K20" s="75" t="s">
        <v>241</v>
      </c>
      <c r="L20" s="116" t="s">
        <v>1132</v>
      </c>
      <c r="M20" s="122" t="s">
        <v>1460</v>
      </c>
      <c r="N20" s="129" t="s">
        <v>818</v>
      </c>
      <c r="O20" s="116" t="s">
        <v>1499</v>
      </c>
      <c r="R20" s="112" t="s">
        <v>463</v>
      </c>
      <c r="S20" s="112" t="s">
        <v>302</v>
      </c>
      <c r="T20" s="106" t="s">
        <v>339</v>
      </c>
      <c r="U20" s="106" t="s">
        <v>1223</v>
      </c>
      <c r="V20" s="112" t="s">
        <v>372</v>
      </c>
      <c r="W20" s="113" t="s">
        <v>1697</v>
      </c>
      <c r="Y20" s="112" t="s">
        <v>382</v>
      </c>
      <c r="AB20" s="112" t="s">
        <v>841</v>
      </c>
      <c r="AC20" s="112" t="s">
        <v>1277</v>
      </c>
      <c r="AE20" s="112" t="s">
        <v>1285</v>
      </c>
      <c r="AF20" s="115" t="s">
        <v>1301</v>
      </c>
      <c r="AL20" s="55" t="s">
        <v>400</v>
      </c>
    </row>
    <row r="21" spans="1:41" ht="75.75" thickBot="1" x14ac:dyDescent="0.3">
      <c r="A21" s="55" t="s">
        <v>640</v>
      </c>
      <c r="B21" s="55" t="s">
        <v>202</v>
      </c>
      <c r="C21" s="106" t="s">
        <v>1363</v>
      </c>
      <c r="D21" s="121" t="s">
        <v>1077</v>
      </c>
      <c r="H21" s="113" t="s">
        <v>424</v>
      </c>
      <c r="I21" s="74" t="s">
        <v>1100</v>
      </c>
      <c r="J21" s="116" t="s">
        <v>519</v>
      </c>
      <c r="K21" s="106" t="s">
        <v>1434</v>
      </c>
      <c r="L21" s="116" t="s">
        <v>1128</v>
      </c>
      <c r="M21" s="123" t="s">
        <v>1154</v>
      </c>
      <c r="N21" s="129" t="s">
        <v>870</v>
      </c>
      <c r="O21" s="117" t="s">
        <v>274</v>
      </c>
      <c r="R21" s="112" t="s">
        <v>291</v>
      </c>
      <c r="S21" s="112" t="s">
        <v>543</v>
      </c>
      <c r="T21" s="106" t="s">
        <v>1657</v>
      </c>
      <c r="U21" s="106" t="s">
        <v>351</v>
      </c>
      <c r="V21" s="115" t="s">
        <v>332</v>
      </c>
      <c r="W21" s="113" t="s">
        <v>1698</v>
      </c>
      <c r="Y21" s="112" t="s">
        <v>377</v>
      </c>
      <c r="AB21" s="113" t="s">
        <v>1718</v>
      </c>
      <c r="AC21" s="113" t="s">
        <v>1737</v>
      </c>
      <c r="AE21" s="112" t="s">
        <v>1284</v>
      </c>
      <c r="AF21" s="115" t="s">
        <v>264</v>
      </c>
      <c r="AL21" s="55" t="s">
        <v>545</v>
      </c>
    </row>
    <row r="22" spans="1:41" ht="105.75" thickBot="1" x14ac:dyDescent="0.3">
      <c r="A22" s="55" t="s">
        <v>641</v>
      </c>
      <c r="B22" s="55" t="s">
        <v>203</v>
      </c>
      <c r="C22" s="75" t="s">
        <v>1065</v>
      </c>
      <c r="H22" s="113" t="s">
        <v>453</v>
      </c>
      <c r="I22" s="74" t="s">
        <v>1111</v>
      </c>
      <c r="J22" s="122" t="s">
        <v>798</v>
      </c>
      <c r="K22" s="106" t="s">
        <v>1435</v>
      </c>
      <c r="L22" s="116" t="s">
        <v>1448</v>
      </c>
      <c r="M22" s="116" t="s">
        <v>1461</v>
      </c>
      <c r="N22" s="129" t="s">
        <v>871</v>
      </c>
      <c r="O22" s="117" t="s">
        <v>275</v>
      </c>
      <c r="R22" s="112" t="s">
        <v>287</v>
      </c>
      <c r="S22" s="114" t="s">
        <v>303</v>
      </c>
      <c r="T22" s="106" t="s">
        <v>1658</v>
      </c>
      <c r="U22" s="106" t="s">
        <v>544</v>
      </c>
      <c r="V22" s="113" t="s">
        <v>1690</v>
      </c>
      <c r="W22" s="132" t="s">
        <v>1234</v>
      </c>
      <c r="Y22" s="112" t="s">
        <v>383</v>
      </c>
      <c r="AB22" s="115" t="s">
        <v>404</v>
      </c>
      <c r="AC22" s="105" t="s">
        <v>1272</v>
      </c>
      <c r="AE22" s="112" t="s">
        <v>1287</v>
      </c>
      <c r="AF22" s="115" t="s">
        <v>1302</v>
      </c>
      <c r="AL22" s="55" t="s">
        <v>547</v>
      </c>
    </row>
    <row r="23" spans="1:41" ht="135.75" thickBot="1" x14ac:dyDescent="0.3">
      <c r="A23" s="55" t="s">
        <v>642</v>
      </c>
      <c r="B23" s="55" t="s">
        <v>204</v>
      </c>
      <c r="C23" s="105" t="s">
        <v>1062</v>
      </c>
      <c r="H23" s="113" t="s">
        <v>1401</v>
      </c>
      <c r="I23" s="74" t="s">
        <v>1112</v>
      </c>
      <c r="K23" s="106" t="s">
        <v>1436</v>
      </c>
      <c r="L23" s="116" t="s">
        <v>801</v>
      </c>
      <c r="M23" s="116" t="s">
        <v>1462</v>
      </c>
      <c r="N23" s="129" t="s">
        <v>367</v>
      </c>
      <c r="O23" s="117" t="s">
        <v>272</v>
      </c>
      <c r="R23" s="113" t="s">
        <v>1532</v>
      </c>
      <c r="S23" s="112" t="s">
        <v>546</v>
      </c>
      <c r="T23" s="106" t="s">
        <v>340</v>
      </c>
      <c r="U23" s="106" t="s">
        <v>352</v>
      </c>
      <c r="V23" s="115" t="s">
        <v>1232</v>
      </c>
      <c r="W23" s="106" t="s">
        <v>1699</v>
      </c>
      <c r="Y23" s="112" t="s">
        <v>378</v>
      </c>
      <c r="AB23" s="113" t="s">
        <v>1719</v>
      </c>
      <c r="AC23" s="106" t="s">
        <v>1738</v>
      </c>
      <c r="AE23" s="112" t="s">
        <v>504</v>
      </c>
      <c r="AF23" s="115" t="s">
        <v>1303</v>
      </c>
      <c r="AL23" s="55" t="s">
        <v>548</v>
      </c>
    </row>
    <row r="24" spans="1:41" ht="120.75" thickBot="1" x14ac:dyDescent="0.3">
      <c r="A24" s="55" t="s">
        <v>643</v>
      </c>
      <c r="B24" s="55" t="s">
        <v>205</v>
      </c>
      <c r="C24" s="75" t="s">
        <v>1067</v>
      </c>
      <c r="D24" s="76"/>
      <c r="H24" s="113" t="s">
        <v>1402</v>
      </c>
      <c r="I24" s="74" t="s">
        <v>1113</v>
      </c>
      <c r="K24" s="106" t="s">
        <v>1437</v>
      </c>
      <c r="L24" s="116" t="s">
        <v>800</v>
      </c>
      <c r="M24" s="117" t="s">
        <v>1155</v>
      </c>
      <c r="N24" s="129" t="s">
        <v>872</v>
      </c>
      <c r="O24" s="117" t="s">
        <v>276</v>
      </c>
      <c r="R24" s="112" t="s">
        <v>1169</v>
      </c>
      <c r="S24" s="112" t="s">
        <v>512</v>
      </c>
      <c r="T24" s="106" t="s">
        <v>337</v>
      </c>
      <c r="U24" s="106" t="s">
        <v>353</v>
      </c>
      <c r="V24" s="113" t="s">
        <v>1691</v>
      </c>
      <c r="W24" s="133" t="s">
        <v>1239</v>
      </c>
      <c r="Y24" s="105" t="s">
        <v>384</v>
      </c>
      <c r="AB24" s="112" t="s">
        <v>842</v>
      </c>
      <c r="AC24" s="106" t="s">
        <v>1739</v>
      </c>
      <c r="AE24" s="112" t="s">
        <v>478</v>
      </c>
      <c r="AF24" s="115" t="s">
        <v>265</v>
      </c>
      <c r="AL24" s="55" t="s">
        <v>549</v>
      </c>
    </row>
    <row r="25" spans="1:41" ht="105.75" thickBot="1" x14ac:dyDescent="0.3">
      <c r="A25" s="55" t="s">
        <v>644</v>
      </c>
      <c r="B25" s="55" t="s">
        <v>206</v>
      </c>
      <c r="C25" s="110" t="s">
        <v>1364</v>
      </c>
      <c r="H25" s="112" t="s">
        <v>1091</v>
      </c>
      <c r="I25" s="125" t="s">
        <v>1114</v>
      </c>
      <c r="K25" s="106" t="s">
        <v>1438</v>
      </c>
      <c r="L25" s="116" t="s">
        <v>1137</v>
      </c>
      <c r="M25" s="116" t="s">
        <v>1463</v>
      </c>
      <c r="N25" s="129" t="s">
        <v>873</v>
      </c>
      <c r="O25" s="118" t="s">
        <v>271</v>
      </c>
      <c r="R25" s="112" t="s">
        <v>288</v>
      </c>
      <c r="S25" s="113" t="s">
        <v>1548</v>
      </c>
      <c r="T25" s="106" t="s">
        <v>341</v>
      </c>
      <c r="U25" s="106" t="s">
        <v>1682</v>
      </c>
      <c r="V25" s="112" t="s">
        <v>373</v>
      </c>
      <c r="W25" s="75" t="s">
        <v>1249</v>
      </c>
      <c r="Y25" s="105" t="s">
        <v>379</v>
      </c>
      <c r="AB25" s="112" t="s">
        <v>843</v>
      </c>
      <c r="AC25" s="106" t="s">
        <v>1740</v>
      </c>
      <c r="AE25" s="112" t="s">
        <v>1281</v>
      </c>
      <c r="AF25" s="115" t="s">
        <v>266</v>
      </c>
      <c r="AL25" s="55" t="s">
        <v>551</v>
      </c>
    </row>
    <row r="26" spans="1:41" ht="60.75" thickBot="1" x14ac:dyDescent="0.3">
      <c r="A26" s="55" t="s">
        <v>645</v>
      </c>
      <c r="B26" s="55" t="s">
        <v>207</v>
      </c>
      <c r="C26" s="106" t="s">
        <v>1365</v>
      </c>
      <c r="H26" s="113" t="s">
        <v>1403</v>
      </c>
      <c r="I26" s="125" t="s">
        <v>1115</v>
      </c>
      <c r="K26" s="106" t="s">
        <v>1439</v>
      </c>
      <c r="L26" s="116" t="s">
        <v>806</v>
      </c>
      <c r="M26" s="117" t="s">
        <v>258</v>
      </c>
      <c r="N26" s="129" t="s">
        <v>874</v>
      </c>
      <c r="O26" s="131" t="s">
        <v>854</v>
      </c>
      <c r="R26" s="113" t="s">
        <v>1533</v>
      </c>
      <c r="S26" s="113" t="s">
        <v>1549</v>
      </c>
      <c r="T26" s="106" t="s">
        <v>332</v>
      </c>
      <c r="U26" s="106" t="s">
        <v>474</v>
      </c>
      <c r="V26" s="112" t="s">
        <v>363</v>
      </c>
      <c r="W26" s="75" t="s">
        <v>1250</v>
      </c>
      <c r="Y26" s="105" t="s">
        <v>394</v>
      </c>
      <c r="AB26" s="113" t="s">
        <v>1720</v>
      </c>
      <c r="AC26" s="75" t="s">
        <v>1278</v>
      </c>
      <c r="AE26" s="112" t="s">
        <v>485</v>
      </c>
      <c r="AF26" s="75" t="s">
        <v>267</v>
      </c>
      <c r="AL26" s="55" t="s">
        <v>552</v>
      </c>
    </row>
    <row r="27" spans="1:41" ht="60.75" thickBot="1" x14ac:dyDescent="0.3">
      <c r="A27" s="55" t="s">
        <v>646</v>
      </c>
      <c r="B27" s="55" t="s">
        <v>208</v>
      </c>
      <c r="C27" s="111" t="s">
        <v>1054</v>
      </c>
      <c r="I27" s="125" t="s">
        <v>1094</v>
      </c>
      <c r="K27" s="106" t="s">
        <v>1440</v>
      </c>
      <c r="L27" s="116" t="s">
        <v>249</v>
      </c>
      <c r="M27" s="117" t="s">
        <v>255</v>
      </c>
      <c r="N27" s="129" t="s">
        <v>370</v>
      </c>
      <c r="O27" s="116" t="s">
        <v>1500</v>
      </c>
      <c r="R27" s="112" t="s">
        <v>1170</v>
      </c>
      <c r="S27" s="112" t="s">
        <v>315</v>
      </c>
      <c r="T27" s="106" t="s">
        <v>342</v>
      </c>
      <c r="U27" s="106" t="s">
        <v>550</v>
      </c>
      <c r="V27" s="115" t="s">
        <v>374</v>
      </c>
      <c r="W27" s="75" t="s">
        <v>1251</v>
      </c>
      <c r="Y27" s="105" t="s">
        <v>385</v>
      </c>
      <c r="AB27" s="112" t="s">
        <v>405</v>
      </c>
      <c r="AC27" s="106" t="s">
        <v>850</v>
      </c>
      <c r="AE27" s="112" t="s">
        <v>483</v>
      </c>
      <c r="AL27" s="55" t="s">
        <v>553</v>
      </c>
    </row>
    <row r="28" spans="1:41" ht="45.75" thickBot="1" x14ac:dyDescent="0.3">
      <c r="A28" s="55" t="s">
        <v>1027</v>
      </c>
      <c r="B28" s="55" t="s">
        <v>209</v>
      </c>
      <c r="C28" s="106" t="s">
        <v>1366</v>
      </c>
      <c r="I28" s="126" t="s">
        <v>1408</v>
      </c>
      <c r="K28" s="106" t="s">
        <v>1441</v>
      </c>
      <c r="L28" s="116" t="s">
        <v>458</v>
      </c>
      <c r="M28" s="116" t="s">
        <v>1464</v>
      </c>
      <c r="N28" s="129" t="s">
        <v>875</v>
      </c>
      <c r="O28" s="50"/>
      <c r="R28" s="112" t="s">
        <v>292</v>
      </c>
      <c r="S28" s="112" t="s">
        <v>515</v>
      </c>
      <c r="T28" s="106" t="s">
        <v>1659</v>
      </c>
      <c r="U28" s="106" t="s">
        <v>346</v>
      </c>
      <c r="V28" s="112" t="s">
        <v>364</v>
      </c>
      <c r="W28" s="106" t="s">
        <v>1700</v>
      </c>
      <c r="AB28" s="115" t="s">
        <v>415</v>
      </c>
      <c r="AC28" s="106" t="s">
        <v>1687</v>
      </c>
      <c r="AE28" s="112" t="s">
        <v>484</v>
      </c>
      <c r="AL28" s="55" t="s">
        <v>554</v>
      </c>
    </row>
    <row r="29" spans="1:41" ht="60.75" thickBot="1" x14ac:dyDescent="0.3">
      <c r="A29" s="55" t="s">
        <v>647</v>
      </c>
      <c r="B29" s="55" t="s">
        <v>508</v>
      </c>
      <c r="C29" s="105" t="s">
        <v>1055</v>
      </c>
      <c r="D29" s="34"/>
      <c r="I29" s="126" t="s">
        <v>1409</v>
      </c>
      <c r="K29" s="106" t="s">
        <v>1442</v>
      </c>
      <c r="L29" s="116" t="s">
        <v>785</v>
      </c>
      <c r="M29" s="117" t="s">
        <v>1148</v>
      </c>
      <c r="N29" s="129" t="s">
        <v>810</v>
      </c>
      <c r="O29" s="50"/>
      <c r="R29" s="105" t="s">
        <v>1181</v>
      </c>
      <c r="S29" s="113" t="s">
        <v>1550</v>
      </c>
      <c r="T29" s="106" t="s">
        <v>1660</v>
      </c>
      <c r="U29" s="106" t="s">
        <v>344</v>
      </c>
      <c r="V29" s="115" t="s">
        <v>269</v>
      </c>
      <c r="W29" s="106" t="s">
        <v>1701</v>
      </c>
      <c r="AB29" s="113" t="s">
        <v>1721</v>
      </c>
      <c r="AC29" s="106" t="s">
        <v>1741</v>
      </c>
      <c r="AE29" s="112" t="s">
        <v>505</v>
      </c>
      <c r="AL29" s="55" t="s">
        <v>556</v>
      </c>
    </row>
    <row r="30" spans="1:41" ht="30.75" thickBot="1" x14ac:dyDescent="0.3">
      <c r="A30" s="56" t="s">
        <v>777</v>
      </c>
      <c r="B30" s="56" t="s">
        <v>776</v>
      </c>
      <c r="C30" s="75" t="s">
        <v>1063</v>
      </c>
      <c r="D30" s="34"/>
      <c r="I30" s="126" t="s">
        <v>1410</v>
      </c>
      <c r="K30" s="106" t="s">
        <v>1443</v>
      </c>
      <c r="L30" s="116" t="s">
        <v>802</v>
      </c>
      <c r="M30" s="117" t="s">
        <v>256</v>
      </c>
      <c r="N30" s="129" t="s">
        <v>876</v>
      </c>
      <c r="O30" s="50"/>
      <c r="R30" s="106" t="s">
        <v>1534</v>
      </c>
      <c r="S30" s="113" t="s">
        <v>1551</v>
      </c>
      <c r="T30" s="106" t="s">
        <v>1661</v>
      </c>
      <c r="U30" s="106" t="s">
        <v>354</v>
      </c>
      <c r="V30" s="112" t="s">
        <v>268</v>
      </c>
      <c r="W30" s="105" t="s">
        <v>1240</v>
      </c>
      <c r="AB30" s="115" t="s">
        <v>1256</v>
      </c>
      <c r="AC30" s="105" t="s">
        <v>1261</v>
      </c>
      <c r="AE30" s="112" t="s">
        <v>496</v>
      </c>
      <c r="AL30" s="55" t="s">
        <v>557</v>
      </c>
    </row>
    <row r="31" spans="1:41" ht="75.75" thickBot="1" x14ac:dyDescent="0.3">
      <c r="A31" s="55" t="s">
        <v>648</v>
      </c>
      <c r="B31" s="55" t="s">
        <v>649</v>
      </c>
      <c r="C31" s="106" t="s">
        <v>1367</v>
      </c>
      <c r="D31" s="34"/>
      <c r="I31" s="126" t="s">
        <v>1411</v>
      </c>
      <c r="K31" s="106" t="s">
        <v>1444</v>
      </c>
      <c r="L31" s="116" t="s">
        <v>803</v>
      </c>
      <c r="M31" s="117" t="s">
        <v>1156</v>
      </c>
      <c r="N31" s="129" t="s">
        <v>877</v>
      </c>
      <c r="O31" s="50"/>
      <c r="R31" s="105" t="s">
        <v>293</v>
      </c>
      <c r="S31" s="112" t="s">
        <v>1183</v>
      </c>
      <c r="T31" s="105" t="s">
        <v>1215</v>
      </c>
      <c r="U31" s="106" t="s">
        <v>824</v>
      </c>
      <c r="V31" s="112" t="s">
        <v>375</v>
      </c>
      <c r="W31" s="75" t="s">
        <v>1252</v>
      </c>
      <c r="AB31" s="112" t="s">
        <v>844</v>
      </c>
      <c r="AC31" s="105" t="s">
        <v>1273</v>
      </c>
      <c r="AE31" s="112" t="s">
        <v>497</v>
      </c>
      <c r="AF31" s="54">
        <v>108</v>
      </c>
      <c r="AL31" s="55" t="s">
        <v>558</v>
      </c>
    </row>
    <row r="32" spans="1:41" ht="60.75" thickBot="1" x14ac:dyDescent="0.3">
      <c r="A32" s="55" t="s">
        <v>856</v>
      </c>
      <c r="B32" s="55" t="s">
        <v>857</v>
      </c>
      <c r="C32" s="75" t="s">
        <v>1064</v>
      </c>
      <c r="D32" s="34"/>
      <c r="I32" s="126" t="s">
        <v>1412</v>
      </c>
      <c r="L32" s="116" t="s">
        <v>807</v>
      </c>
      <c r="M32" s="116" t="s">
        <v>1465</v>
      </c>
      <c r="N32" s="129" t="s">
        <v>878</v>
      </c>
      <c r="O32" s="50"/>
      <c r="R32" s="105" t="s">
        <v>294</v>
      </c>
      <c r="S32" s="112" t="s">
        <v>1196</v>
      </c>
      <c r="T32" s="106" t="s">
        <v>1662</v>
      </c>
      <c r="U32" s="106" t="s">
        <v>347</v>
      </c>
      <c r="V32" s="105" t="s">
        <v>365</v>
      </c>
      <c r="W32" s="75" t="s">
        <v>1253</v>
      </c>
      <c r="AB32" s="112" t="s">
        <v>406</v>
      </c>
      <c r="AC32" s="105" t="s">
        <v>1274</v>
      </c>
      <c r="AE32" s="112" t="s">
        <v>486</v>
      </c>
      <c r="AL32" s="55" t="s">
        <v>559</v>
      </c>
    </row>
    <row r="33" spans="1:38" ht="45.75" thickBot="1" x14ac:dyDescent="0.3">
      <c r="A33" s="55" t="s">
        <v>1035</v>
      </c>
      <c r="B33" s="55" t="s">
        <v>1036</v>
      </c>
      <c r="C33" s="106" t="s">
        <v>1056</v>
      </c>
      <c r="D33" s="34"/>
      <c r="I33" s="126" t="s">
        <v>1413</v>
      </c>
      <c r="L33" s="116" t="s">
        <v>808</v>
      </c>
      <c r="M33" s="116" t="s">
        <v>1466</v>
      </c>
      <c r="N33" s="129" t="s">
        <v>816</v>
      </c>
      <c r="O33" s="50"/>
      <c r="R33" s="105" t="s">
        <v>295</v>
      </c>
      <c r="S33" s="112" t="s">
        <v>1202</v>
      </c>
      <c r="T33" s="106" t="s">
        <v>343</v>
      </c>
      <c r="U33" s="106" t="s">
        <v>345</v>
      </c>
      <c r="V33" s="105" t="s">
        <v>376</v>
      </c>
      <c r="AB33" s="115" t="s">
        <v>416</v>
      </c>
      <c r="AC33" s="106" t="s">
        <v>1742</v>
      </c>
      <c r="AE33" s="112" t="s">
        <v>498</v>
      </c>
      <c r="AL33" s="55" t="s">
        <v>560</v>
      </c>
    </row>
    <row r="34" spans="1:38" ht="75.75" thickBot="1" x14ac:dyDescent="0.3">
      <c r="A34" s="55" t="s">
        <v>898</v>
      </c>
      <c r="B34" s="55" t="s">
        <v>899</v>
      </c>
      <c r="C34" s="110" t="s">
        <v>450</v>
      </c>
      <c r="D34" s="34"/>
      <c r="I34" s="126" t="s">
        <v>1414</v>
      </c>
      <c r="L34" s="116" t="s">
        <v>809</v>
      </c>
      <c r="M34" s="117" t="s">
        <v>1157</v>
      </c>
      <c r="N34" s="129" t="s">
        <v>879</v>
      </c>
      <c r="O34" s="50"/>
      <c r="R34" s="105" t="s">
        <v>514</v>
      </c>
      <c r="S34" s="113" t="s">
        <v>1552</v>
      </c>
      <c r="T34" s="106" t="s">
        <v>335</v>
      </c>
      <c r="U34" s="106" t="s">
        <v>348</v>
      </c>
      <c r="AB34" s="113" t="s">
        <v>1722</v>
      </c>
      <c r="AC34" s="105" t="s">
        <v>1267</v>
      </c>
      <c r="AE34" s="112" t="s">
        <v>1289</v>
      </c>
      <c r="AL34" s="55" t="s">
        <v>561</v>
      </c>
    </row>
    <row r="35" spans="1:38" ht="30.75" thickBot="1" x14ac:dyDescent="0.3">
      <c r="A35" s="55" t="s">
        <v>1028</v>
      </c>
      <c r="B35" s="55" t="s">
        <v>1029</v>
      </c>
      <c r="C35" s="110" t="s">
        <v>451</v>
      </c>
      <c r="D35"/>
      <c r="I35" s="126" t="s">
        <v>1415</v>
      </c>
      <c r="L35" s="116" t="s">
        <v>517</v>
      </c>
      <c r="M35" s="116" t="s">
        <v>1467</v>
      </c>
      <c r="N35" s="129" t="s">
        <v>459</v>
      </c>
      <c r="O35" s="50"/>
      <c r="R35" s="106" t="s">
        <v>1535</v>
      </c>
      <c r="S35" s="113" t="s">
        <v>1553</v>
      </c>
      <c r="T35" s="106" t="s">
        <v>334</v>
      </c>
      <c r="U35" s="106" t="s">
        <v>355</v>
      </c>
      <c r="AB35" s="112" t="s">
        <v>845</v>
      </c>
      <c r="AC35" s="106" t="s">
        <v>1743</v>
      </c>
      <c r="AE35" s="112" t="s">
        <v>487</v>
      </c>
      <c r="AL35" s="55" t="s">
        <v>562</v>
      </c>
    </row>
    <row r="36" spans="1:38" ht="45.75" thickBot="1" x14ac:dyDescent="0.3">
      <c r="A36" s="55" t="s">
        <v>1316</v>
      </c>
      <c r="B36" s="55" t="s">
        <v>1317</v>
      </c>
      <c r="C36" s="105" t="s">
        <v>1044</v>
      </c>
      <c r="D36"/>
      <c r="I36" s="126" t="s">
        <v>1416</v>
      </c>
      <c r="L36" s="116" t="s">
        <v>511</v>
      </c>
      <c r="M36" s="116" t="s">
        <v>1468</v>
      </c>
      <c r="N36" s="129" t="s">
        <v>880</v>
      </c>
      <c r="O36" s="50"/>
      <c r="R36" s="105" t="s">
        <v>1172</v>
      </c>
      <c r="S36" s="113" t="s">
        <v>1554</v>
      </c>
      <c r="T36" s="106" t="s">
        <v>336</v>
      </c>
      <c r="U36" s="105" t="s">
        <v>1227</v>
      </c>
      <c r="AB36" s="113" t="s">
        <v>1723</v>
      </c>
      <c r="AC36" s="75" t="s">
        <v>1279</v>
      </c>
      <c r="AE36" s="112" t="s">
        <v>506</v>
      </c>
      <c r="AL36" s="55" t="s">
        <v>564</v>
      </c>
    </row>
    <row r="37" spans="1:38" ht="30.75" thickBot="1" x14ac:dyDescent="0.3">
      <c r="A37" s="55" t="s">
        <v>1326</v>
      </c>
      <c r="B37" s="55" t="s">
        <v>1325</v>
      </c>
      <c r="C37" s="110" t="s">
        <v>1368</v>
      </c>
      <c r="D37" s="34"/>
      <c r="I37" s="126" t="s">
        <v>1417</v>
      </c>
      <c r="L37" s="116" t="s">
        <v>1133</v>
      </c>
      <c r="M37" s="116" t="s">
        <v>260</v>
      </c>
      <c r="N37" s="129" t="s">
        <v>373</v>
      </c>
      <c r="O37" s="50"/>
      <c r="R37" s="105" t="s">
        <v>296</v>
      </c>
      <c r="S37" s="113" t="s">
        <v>1555</v>
      </c>
      <c r="T37" s="106" t="s">
        <v>333</v>
      </c>
      <c r="U37" s="106" t="s">
        <v>356</v>
      </c>
      <c r="AB37" s="112" t="s">
        <v>407</v>
      </c>
      <c r="AC37" s="106" t="s">
        <v>476</v>
      </c>
      <c r="AE37" s="112" t="s">
        <v>488</v>
      </c>
      <c r="AL37" s="55" t="s">
        <v>565</v>
      </c>
    </row>
    <row r="38" spans="1:38" ht="30.75" thickBot="1" x14ac:dyDescent="0.3">
      <c r="A38" s="55" t="s">
        <v>1327</v>
      </c>
      <c r="B38" s="55" t="s">
        <v>1328</v>
      </c>
      <c r="C38" s="110" t="s">
        <v>452</v>
      </c>
      <c r="D38" s="76"/>
      <c r="I38" s="126" t="s">
        <v>1418</v>
      </c>
      <c r="L38" s="116" t="s">
        <v>1129</v>
      </c>
      <c r="M38" s="116" t="s">
        <v>261</v>
      </c>
      <c r="N38" s="129" t="s">
        <v>881</v>
      </c>
      <c r="O38" s="50"/>
      <c r="R38" s="105" t="s">
        <v>297</v>
      </c>
      <c r="S38" s="113" t="s">
        <v>1556</v>
      </c>
      <c r="T38" s="105" t="s">
        <v>322</v>
      </c>
      <c r="U38" s="106" t="s">
        <v>555</v>
      </c>
      <c r="AB38" s="112" t="s">
        <v>399</v>
      </c>
      <c r="AC38" s="105" t="s">
        <v>1262</v>
      </c>
      <c r="AE38" s="112" t="s">
        <v>480</v>
      </c>
      <c r="AL38" s="55" t="s">
        <v>566</v>
      </c>
    </row>
    <row r="39" spans="1:38" ht="30.75" thickBot="1" x14ac:dyDescent="0.3">
      <c r="A39" s="55" t="s">
        <v>1333</v>
      </c>
      <c r="B39" s="55" t="s">
        <v>1334</v>
      </c>
      <c r="C39" s="112" t="s">
        <v>1057</v>
      </c>
      <c r="I39" s="126" t="s">
        <v>1419</v>
      </c>
      <c r="L39" s="116" t="s">
        <v>787</v>
      </c>
      <c r="M39" s="116" t="s">
        <v>1469</v>
      </c>
      <c r="N39" s="129" t="s">
        <v>374</v>
      </c>
      <c r="O39" s="50"/>
      <c r="R39" s="105" t="s">
        <v>1182</v>
      </c>
      <c r="S39" s="113" t="s">
        <v>1557</v>
      </c>
      <c r="T39" s="110" t="s">
        <v>1663</v>
      </c>
      <c r="U39" s="106" t="s">
        <v>823</v>
      </c>
      <c r="AB39" s="112" t="s">
        <v>846</v>
      </c>
      <c r="AE39" s="112" t="s">
        <v>507</v>
      </c>
      <c r="AL39" s="55" t="s">
        <v>567</v>
      </c>
    </row>
    <row r="40" spans="1:38" ht="45.75" thickBot="1" x14ac:dyDescent="0.3">
      <c r="A40" s="55" t="s">
        <v>1336</v>
      </c>
      <c r="B40" s="55" t="s">
        <v>1337</v>
      </c>
      <c r="C40" s="113" t="s">
        <v>1369</v>
      </c>
      <c r="I40" s="126" t="s">
        <v>1420</v>
      </c>
      <c r="L40" s="116" t="s">
        <v>786</v>
      </c>
      <c r="M40" s="117" t="s">
        <v>1158</v>
      </c>
      <c r="N40" s="129" t="s">
        <v>882</v>
      </c>
      <c r="O40" s="50"/>
      <c r="R40" s="106" t="s">
        <v>1536</v>
      </c>
      <c r="S40" s="113" t="s">
        <v>1558</v>
      </c>
      <c r="T40" s="105" t="s">
        <v>520</v>
      </c>
      <c r="U40" s="105" t="s">
        <v>1228</v>
      </c>
      <c r="AB40" s="113" t="s">
        <v>1724</v>
      </c>
      <c r="AE40" s="112" t="s">
        <v>1291</v>
      </c>
      <c r="AL40" s="55" t="s">
        <v>344</v>
      </c>
    </row>
    <row r="41" spans="1:38" ht="45.75" thickBot="1" x14ac:dyDescent="0.3">
      <c r="C41" s="113" t="s">
        <v>1370</v>
      </c>
      <c r="I41" s="126" t="s">
        <v>1421</v>
      </c>
      <c r="L41" s="116" t="s">
        <v>375</v>
      </c>
      <c r="M41" s="116" t="s">
        <v>1470</v>
      </c>
      <c r="N41" s="129" t="s">
        <v>814</v>
      </c>
      <c r="O41" s="50"/>
      <c r="R41" s="105" t="s">
        <v>298</v>
      </c>
      <c r="S41" s="113" t="s">
        <v>1559</v>
      </c>
      <c r="T41" s="110" t="s">
        <v>471</v>
      </c>
      <c r="U41" s="105" t="s">
        <v>1224</v>
      </c>
      <c r="AB41" s="115" t="s">
        <v>522</v>
      </c>
      <c r="AE41" s="112" t="s">
        <v>479</v>
      </c>
      <c r="AL41" s="55" t="s">
        <v>281</v>
      </c>
    </row>
    <row r="42" spans="1:38" ht="45.75" thickBot="1" x14ac:dyDescent="0.3">
      <c r="C42" s="113" t="s">
        <v>1371</v>
      </c>
      <c r="I42" s="126" t="s">
        <v>1422</v>
      </c>
      <c r="L42" s="116" t="s">
        <v>250</v>
      </c>
      <c r="M42" s="116" t="s">
        <v>1471</v>
      </c>
      <c r="N42" s="129" t="s">
        <v>817</v>
      </c>
      <c r="O42" s="50"/>
      <c r="R42" s="105" t="s">
        <v>299</v>
      </c>
      <c r="S42" s="113" t="s">
        <v>1560</v>
      </c>
      <c r="T42" s="110" t="s">
        <v>472</v>
      </c>
      <c r="U42" s="106" t="s">
        <v>349</v>
      </c>
      <c r="AB42" s="112" t="s">
        <v>408</v>
      </c>
      <c r="AE42" s="112" t="s">
        <v>481</v>
      </c>
      <c r="AL42" s="55" t="s">
        <v>568</v>
      </c>
    </row>
    <row r="43" spans="1:38" ht="63.75" thickBot="1" x14ac:dyDescent="0.3">
      <c r="C43" s="113" t="s">
        <v>211</v>
      </c>
      <c r="I43" s="126" t="s">
        <v>1423</v>
      </c>
      <c r="L43" s="123" t="s">
        <v>1130</v>
      </c>
      <c r="M43" s="117" t="s">
        <v>1159</v>
      </c>
      <c r="N43" s="129" t="s">
        <v>883</v>
      </c>
      <c r="O43" s="50"/>
      <c r="R43" s="105" t="s">
        <v>289</v>
      </c>
      <c r="S43" s="113" t="s">
        <v>1561</v>
      </c>
      <c r="T43" s="110" t="s">
        <v>1664</v>
      </c>
      <c r="U43" s="106" t="s">
        <v>1229</v>
      </c>
      <c r="AB43" s="75" t="s">
        <v>400</v>
      </c>
      <c r="AE43" s="134" t="s">
        <v>490</v>
      </c>
      <c r="AL43" s="55" t="s">
        <v>569</v>
      </c>
    </row>
    <row r="44" spans="1:38" ht="48" thickBot="1" x14ac:dyDescent="0.3">
      <c r="C44" s="113" t="s">
        <v>1372</v>
      </c>
      <c r="I44" s="126" t="s">
        <v>1424</v>
      </c>
      <c r="L44" s="127" t="s">
        <v>1134</v>
      </c>
      <c r="M44" s="116" t="s">
        <v>1472</v>
      </c>
      <c r="N44" s="129" t="s">
        <v>884</v>
      </c>
      <c r="O44" s="50"/>
      <c r="R44" s="106" t="s">
        <v>1537</v>
      </c>
      <c r="S44" s="113" t="s">
        <v>1562</v>
      </c>
      <c r="T44" s="110" t="s">
        <v>1665</v>
      </c>
      <c r="U44" s="106" t="s">
        <v>893</v>
      </c>
      <c r="AB44" s="105" t="s">
        <v>409</v>
      </c>
      <c r="AE44" s="112" t="s">
        <v>491</v>
      </c>
      <c r="AL44" s="55" t="s">
        <v>282</v>
      </c>
    </row>
    <row r="45" spans="1:38" ht="45.75" thickBot="1" x14ac:dyDescent="0.3">
      <c r="C45" s="113" t="s">
        <v>1373</v>
      </c>
      <c r="I45" s="126" t="s">
        <v>1425</v>
      </c>
      <c r="L45" s="121" t="s">
        <v>1135</v>
      </c>
      <c r="M45" s="116" t="s">
        <v>1473</v>
      </c>
      <c r="N45" s="129" t="s">
        <v>269</v>
      </c>
      <c r="O45" s="50"/>
      <c r="R45" s="105" t="s">
        <v>1171</v>
      </c>
      <c r="S45" s="113" t="s">
        <v>1563</v>
      </c>
      <c r="T45" s="110" t="s">
        <v>1666</v>
      </c>
      <c r="U45" s="106" t="s">
        <v>1218</v>
      </c>
      <c r="AB45" s="105" t="s">
        <v>284</v>
      </c>
      <c r="AE45" s="112" t="s">
        <v>493</v>
      </c>
      <c r="AL45" s="55" t="s">
        <v>570</v>
      </c>
    </row>
    <row r="46" spans="1:38" ht="75.75" thickBot="1" x14ac:dyDescent="0.3">
      <c r="C46" s="114" t="s">
        <v>1058</v>
      </c>
      <c r="I46" s="126" t="s">
        <v>1426</v>
      </c>
      <c r="L46" s="121" t="s">
        <v>1136</v>
      </c>
      <c r="M46" s="116" t="s">
        <v>262</v>
      </c>
      <c r="N46" s="129" t="s">
        <v>885</v>
      </c>
      <c r="O46" s="50"/>
      <c r="R46" s="106" t="s">
        <v>1538</v>
      </c>
      <c r="S46" s="113" t="s">
        <v>1564</v>
      </c>
      <c r="T46" s="105" t="s">
        <v>1213</v>
      </c>
      <c r="U46" s="106" t="s">
        <v>1683</v>
      </c>
      <c r="AB46" s="75" t="s">
        <v>282</v>
      </c>
      <c r="AE46" s="50"/>
      <c r="AL46" s="55" t="s">
        <v>571</v>
      </c>
    </row>
    <row r="47" spans="1:38" ht="60.75" thickBot="1" x14ac:dyDescent="0.3">
      <c r="C47" s="114" t="s">
        <v>1045</v>
      </c>
      <c r="L47" s="121" t="s">
        <v>1138</v>
      </c>
      <c r="M47" s="116" t="s">
        <v>1474</v>
      </c>
      <c r="N47" s="129" t="s">
        <v>788</v>
      </c>
      <c r="O47" s="50"/>
      <c r="S47" s="113" t="s">
        <v>1565</v>
      </c>
      <c r="T47" s="105" t="s">
        <v>1217</v>
      </c>
      <c r="U47" s="106" t="s">
        <v>894</v>
      </c>
      <c r="AB47" s="106" t="s">
        <v>1725</v>
      </c>
      <c r="AE47" s="50"/>
      <c r="AL47" s="55" t="s">
        <v>572</v>
      </c>
    </row>
    <row r="48" spans="1:38" ht="30.75" thickBot="1" x14ac:dyDescent="0.3">
      <c r="C48" s="113" t="s">
        <v>1374</v>
      </c>
      <c r="L48" s="121" t="s">
        <v>1139</v>
      </c>
      <c r="M48" s="116" t="s">
        <v>1475</v>
      </c>
      <c r="N48" s="129" t="s">
        <v>886</v>
      </c>
      <c r="O48" s="50"/>
      <c r="S48" s="112" t="s">
        <v>563</v>
      </c>
      <c r="T48" s="75" t="s">
        <v>275</v>
      </c>
      <c r="U48" s="105" t="s">
        <v>1219</v>
      </c>
      <c r="AB48" s="105" t="s">
        <v>513</v>
      </c>
      <c r="AE48" s="50"/>
      <c r="AL48" s="55" t="s">
        <v>573</v>
      </c>
    </row>
    <row r="49" spans="3:38" ht="30.75" thickBot="1" x14ac:dyDescent="0.3">
      <c r="C49" s="113" t="s">
        <v>1375</v>
      </c>
      <c r="L49" s="121" t="s">
        <v>1140</v>
      </c>
      <c r="M49" s="116" t="s">
        <v>1476</v>
      </c>
      <c r="N49" s="129" t="s">
        <v>812</v>
      </c>
      <c r="O49" s="50"/>
      <c r="S49" s="113" t="s">
        <v>1566</v>
      </c>
      <c r="T49" s="110" t="s">
        <v>467</v>
      </c>
      <c r="U49" s="106" t="s">
        <v>1684</v>
      </c>
      <c r="AB49" s="106" t="s">
        <v>1726</v>
      </c>
      <c r="AE49" s="50"/>
      <c r="AL49" s="55" t="s">
        <v>574</v>
      </c>
    </row>
    <row r="50" spans="3:38" ht="45.75" thickBot="1" x14ac:dyDescent="0.3">
      <c r="C50" s="112" t="s">
        <v>1040</v>
      </c>
      <c r="L50" s="121" t="s">
        <v>1141</v>
      </c>
      <c r="M50" s="116" t="s">
        <v>1477</v>
      </c>
      <c r="N50" s="129" t="s">
        <v>375</v>
      </c>
      <c r="O50" s="50"/>
      <c r="S50" s="112" t="s">
        <v>897</v>
      </c>
      <c r="T50" s="110" t="s">
        <v>468</v>
      </c>
      <c r="U50" s="106" t="s">
        <v>895</v>
      </c>
      <c r="AB50" s="75" t="s">
        <v>410</v>
      </c>
      <c r="AE50" s="50"/>
      <c r="AL50" s="55" t="s">
        <v>575</v>
      </c>
    </row>
    <row r="51" spans="3:38" ht="45.75" thickBot="1" x14ac:dyDescent="0.3">
      <c r="C51" s="114" t="s">
        <v>1046</v>
      </c>
      <c r="L51" s="121" t="s">
        <v>1142</v>
      </c>
      <c r="M51" s="116" t="s">
        <v>1478</v>
      </c>
      <c r="N51" s="129" t="s">
        <v>887</v>
      </c>
      <c r="O51" s="50"/>
      <c r="S51" s="113" t="s">
        <v>1567</v>
      </c>
      <c r="T51" s="110" t="s">
        <v>1667</v>
      </c>
      <c r="U51" s="105" t="s">
        <v>1220</v>
      </c>
      <c r="AB51" s="75" t="s">
        <v>417</v>
      </c>
      <c r="AE51" s="50"/>
      <c r="AL51" s="55" t="s">
        <v>576</v>
      </c>
    </row>
    <row r="52" spans="3:38" ht="32.25" thickBot="1" x14ac:dyDescent="0.3">
      <c r="C52" s="113" t="s">
        <v>1376</v>
      </c>
      <c r="L52" s="121" t="s">
        <v>1143</v>
      </c>
      <c r="M52" s="120" t="s">
        <v>1479</v>
      </c>
      <c r="N52" s="129" t="s">
        <v>888</v>
      </c>
      <c r="O52" s="80"/>
      <c r="S52" s="113" t="s">
        <v>1568</v>
      </c>
      <c r="T52" s="110" t="s">
        <v>1668</v>
      </c>
      <c r="U52" s="106" t="s">
        <v>1685</v>
      </c>
      <c r="AB52" s="106" t="s">
        <v>1727</v>
      </c>
      <c r="AE52" s="50"/>
      <c r="AL52" s="55" t="s">
        <v>577</v>
      </c>
    </row>
    <row r="53" spans="3:38" ht="30.75" thickBot="1" x14ac:dyDescent="0.3">
      <c r="C53" s="113" t="s">
        <v>1039</v>
      </c>
      <c r="L53" s="121" t="s">
        <v>1144</v>
      </c>
      <c r="M53" s="120" t="s">
        <v>263</v>
      </c>
      <c r="N53" s="129" t="s">
        <v>376</v>
      </c>
      <c r="O53" s="50"/>
      <c r="S53" s="112" t="s">
        <v>1203</v>
      </c>
      <c r="T53" s="113" t="s">
        <v>1669</v>
      </c>
      <c r="U53" s="106" t="s">
        <v>896</v>
      </c>
      <c r="AB53" s="106" t="s">
        <v>1728</v>
      </c>
      <c r="AE53" s="50"/>
      <c r="AL53" s="55" t="s">
        <v>369</v>
      </c>
    </row>
    <row r="54" spans="3:38" ht="45" x14ac:dyDescent="0.25">
      <c r="C54" s="112" t="s">
        <v>1047</v>
      </c>
      <c r="L54" s="121" t="s">
        <v>1145</v>
      </c>
      <c r="M54" s="120" t="s">
        <v>264</v>
      </c>
      <c r="N54" s="106" t="s">
        <v>1489</v>
      </c>
      <c r="O54" s="50"/>
      <c r="S54" s="113" t="s">
        <v>1569</v>
      </c>
      <c r="T54" s="113" t="s">
        <v>1670</v>
      </c>
      <c r="U54" s="105" t="s">
        <v>1221</v>
      </c>
      <c r="AB54" s="75" t="s">
        <v>847</v>
      </c>
      <c r="AE54" s="73"/>
      <c r="AL54" s="55" t="s">
        <v>578</v>
      </c>
    </row>
    <row r="55" spans="3:38" ht="60" x14ac:dyDescent="0.25">
      <c r="C55" s="113" t="s">
        <v>1377</v>
      </c>
      <c r="L55" s="121" t="s">
        <v>1146</v>
      </c>
      <c r="M55" s="117" t="s">
        <v>1160</v>
      </c>
      <c r="N55" s="106" t="s">
        <v>1490</v>
      </c>
      <c r="O55" s="80"/>
      <c r="S55" s="113" t="s">
        <v>1570</v>
      </c>
      <c r="T55" s="113" t="s">
        <v>1671</v>
      </c>
      <c r="U55" s="106" t="s">
        <v>1686</v>
      </c>
      <c r="AB55" s="75" t="s">
        <v>848</v>
      </c>
      <c r="AL55" s="55" t="s">
        <v>819</v>
      </c>
    </row>
    <row r="56" spans="3:38" ht="45" x14ac:dyDescent="0.25">
      <c r="C56" s="112" t="s">
        <v>1059</v>
      </c>
      <c r="L56" s="121" t="s">
        <v>1147</v>
      </c>
      <c r="M56" s="120" t="s">
        <v>1480</v>
      </c>
      <c r="N56" s="106" t="s">
        <v>858</v>
      </c>
      <c r="S56" s="113" t="s">
        <v>1571</v>
      </c>
      <c r="T56" s="113" t="s">
        <v>1672</v>
      </c>
      <c r="U56" s="113" t="s">
        <v>850</v>
      </c>
      <c r="AB56" s="105" t="s">
        <v>849</v>
      </c>
      <c r="AL56" s="55" t="s">
        <v>579</v>
      </c>
    </row>
    <row r="57" spans="3:38" ht="45" x14ac:dyDescent="0.25">
      <c r="C57" s="113" t="s">
        <v>212</v>
      </c>
      <c r="M57" s="120" t="s">
        <v>1481</v>
      </c>
      <c r="S57" s="112" t="s">
        <v>1205</v>
      </c>
      <c r="T57" s="113" t="s">
        <v>1673</v>
      </c>
      <c r="U57" s="112" t="s">
        <v>1222</v>
      </c>
      <c r="AB57" s="106" t="s">
        <v>1729</v>
      </c>
      <c r="AL57" s="55" t="s">
        <v>277</v>
      </c>
    </row>
    <row r="58" spans="3:38" ht="30" x14ac:dyDescent="0.25">
      <c r="C58" s="112" t="s">
        <v>1048</v>
      </c>
      <c r="M58" s="117" t="s">
        <v>1161</v>
      </c>
      <c r="O58" s="50"/>
      <c r="S58" s="113" t="s">
        <v>1572</v>
      </c>
      <c r="T58" s="115" t="s">
        <v>889</v>
      </c>
      <c r="U58" s="113" t="s">
        <v>1687</v>
      </c>
      <c r="AB58" s="75" t="s">
        <v>411</v>
      </c>
      <c r="AL58" s="55" t="s">
        <v>277</v>
      </c>
    </row>
    <row r="59" spans="3:38" ht="31.5" x14ac:dyDescent="0.25">
      <c r="C59" s="114" t="s">
        <v>1049</v>
      </c>
      <c r="M59" s="120" t="s">
        <v>1482</v>
      </c>
      <c r="O59" s="50"/>
      <c r="S59" s="113" t="s">
        <v>1573</v>
      </c>
      <c r="T59" s="112" t="s">
        <v>1209</v>
      </c>
      <c r="U59" s="113" t="s">
        <v>357</v>
      </c>
      <c r="AB59" s="106" t="s">
        <v>1730</v>
      </c>
      <c r="AL59" s="55" t="s">
        <v>580</v>
      </c>
    </row>
    <row r="60" spans="3:38" ht="30" x14ac:dyDescent="0.25">
      <c r="C60" s="115" t="s">
        <v>1066</v>
      </c>
      <c r="M60" s="120" t="s">
        <v>1483</v>
      </c>
      <c r="O60" s="50"/>
      <c r="S60" s="113" t="s">
        <v>1574</v>
      </c>
      <c r="T60" s="115" t="s">
        <v>1210</v>
      </c>
      <c r="U60" s="113" t="s">
        <v>358</v>
      </c>
      <c r="AL60" s="55" t="s">
        <v>581</v>
      </c>
    </row>
    <row r="61" spans="3:38" x14ac:dyDescent="0.25">
      <c r="C61" s="106" t="s">
        <v>1378</v>
      </c>
      <c r="M61" s="120" t="s">
        <v>265</v>
      </c>
      <c r="O61" s="50"/>
      <c r="S61" s="113" t="s">
        <v>1575</v>
      </c>
      <c r="T61" s="113" t="s">
        <v>1674</v>
      </c>
      <c r="U61" s="113" t="s">
        <v>476</v>
      </c>
      <c r="AL61" s="55" t="s">
        <v>582</v>
      </c>
    </row>
    <row r="62" spans="3:38" x14ac:dyDescent="0.25">
      <c r="C62" s="105" t="s">
        <v>1052</v>
      </c>
      <c r="M62" s="120" t="s">
        <v>266</v>
      </c>
      <c r="O62" s="50"/>
      <c r="S62" s="113" t="s">
        <v>1576</v>
      </c>
      <c r="U62" s="113" t="s">
        <v>1688</v>
      </c>
      <c r="AL62" s="55" t="s">
        <v>583</v>
      </c>
    </row>
    <row r="63" spans="3:38" ht="45" x14ac:dyDescent="0.25">
      <c r="C63" s="109" t="s">
        <v>1060</v>
      </c>
      <c r="M63" s="120" t="s">
        <v>1484</v>
      </c>
      <c r="O63" s="50"/>
      <c r="S63" s="112" t="s">
        <v>1204</v>
      </c>
      <c r="AL63" s="55" t="s">
        <v>584</v>
      </c>
    </row>
    <row r="64" spans="3:38" ht="30" x14ac:dyDescent="0.25">
      <c r="C64" s="110" t="s">
        <v>794</v>
      </c>
      <c r="M64" s="117" t="s">
        <v>257</v>
      </c>
      <c r="O64" s="50"/>
      <c r="S64" s="113" t="s">
        <v>1577</v>
      </c>
      <c r="AL64" s="55" t="s">
        <v>585</v>
      </c>
    </row>
    <row r="65" spans="3:38" x14ac:dyDescent="0.25">
      <c r="C65" s="105" t="s">
        <v>1050</v>
      </c>
      <c r="M65" s="117" t="s">
        <v>1162</v>
      </c>
      <c r="O65" s="50"/>
      <c r="S65" s="113" t="s">
        <v>1578</v>
      </c>
      <c r="AL65" s="55" t="s">
        <v>586</v>
      </c>
    </row>
    <row r="66" spans="3:38" x14ac:dyDescent="0.25">
      <c r="C66" s="110" t="s">
        <v>449</v>
      </c>
      <c r="M66" s="120" t="s">
        <v>1485</v>
      </c>
      <c r="O66" s="50"/>
      <c r="S66" s="113" t="s">
        <v>1579</v>
      </c>
      <c r="AL66" s="55" t="s">
        <v>587</v>
      </c>
    </row>
    <row r="67" spans="3:38" ht="15.75" x14ac:dyDescent="0.25">
      <c r="C67" s="108" t="s">
        <v>1051</v>
      </c>
      <c r="M67" s="120" t="s">
        <v>1486</v>
      </c>
      <c r="O67" s="50"/>
      <c r="S67" s="113" t="s">
        <v>1580</v>
      </c>
      <c r="AL67" s="55" t="s">
        <v>588</v>
      </c>
    </row>
    <row r="68" spans="3:38" x14ac:dyDescent="0.25">
      <c r="M68" s="120" t="s">
        <v>267</v>
      </c>
      <c r="O68" s="50"/>
      <c r="S68" s="113" t="s">
        <v>1581</v>
      </c>
      <c r="AL68" s="55" t="s">
        <v>793</v>
      </c>
    </row>
    <row r="69" spans="3:38" x14ac:dyDescent="0.25">
      <c r="M69" s="117" t="s">
        <v>1163</v>
      </c>
      <c r="O69" s="50"/>
      <c r="S69" s="113" t="s">
        <v>1582</v>
      </c>
      <c r="AL69" s="55" t="s">
        <v>589</v>
      </c>
    </row>
    <row r="70" spans="3:38" x14ac:dyDescent="0.25">
      <c r="M70" s="120" t="s">
        <v>1487</v>
      </c>
      <c r="O70" s="50"/>
      <c r="S70" s="113" t="s">
        <v>1583</v>
      </c>
      <c r="AL70" s="55" t="s">
        <v>590</v>
      </c>
    </row>
    <row r="71" spans="3:38" x14ac:dyDescent="0.25">
      <c r="M71" s="120" t="s">
        <v>1488</v>
      </c>
      <c r="O71" s="50"/>
      <c r="S71" s="113" t="s">
        <v>1584</v>
      </c>
      <c r="AL71" s="55" t="s">
        <v>591</v>
      </c>
    </row>
    <row r="72" spans="3:38" x14ac:dyDescent="0.25">
      <c r="O72" s="50"/>
      <c r="S72" s="113" t="s">
        <v>1585</v>
      </c>
      <c r="AL72" s="55" t="s">
        <v>408</v>
      </c>
    </row>
    <row r="73" spans="3:38" x14ac:dyDescent="0.25">
      <c r="O73" s="50"/>
      <c r="S73" s="112" t="s">
        <v>316</v>
      </c>
      <c r="AL73" s="55" t="s">
        <v>592</v>
      </c>
    </row>
    <row r="74" spans="3:38" x14ac:dyDescent="0.25">
      <c r="O74" s="50"/>
      <c r="S74" s="112" t="s">
        <v>516</v>
      </c>
      <c r="AL74" s="55" t="s">
        <v>593</v>
      </c>
    </row>
    <row r="75" spans="3:38" x14ac:dyDescent="0.25">
      <c r="O75" s="50"/>
      <c r="S75" s="106" t="s">
        <v>1586</v>
      </c>
      <c r="AL75" s="55" t="s">
        <v>594</v>
      </c>
    </row>
    <row r="76" spans="3:38" x14ac:dyDescent="0.25">
      <c r="O76" s="50"/>
      <c r="S76" s="106" t="s">
        <v>1587</v>
      </c>
      <c r="AL76" s="55" t="s">
        <v>595</v>
      </c>
    </row>
    <row r="77" spans="3:38" x14ac:dyDescent="0.25">
      <c r="O77" s="50"/>
      <c r="S77" s="106" t="s">
        <v>1588</v>
      </c>
      <c r="AL77" s="55" t="s">
        <v>596</v>
      </c>
    </row>
    <row r="78" spans="3:38" x14ac:dyDescent="0.25">
      <c r="O78" s="50"/>
      <c r="S78" s="106" t="s">
        <v>1589</v>
      </c>
      <c r="AL78" s="55" t="s">
        <v>597</v>
      </c>
    </row>
    <row r="79" spans="3:38" x14ac:dyDescent="0.25">
      <c r="O79" s="50"/>
      <c r="S79" s="106" t="s">
        <v>1590</v>
      </c>
      <c r="AL79" s="55" t="s">
        <v>598</v>
      </c>
    </row>
    <row r="80" spans="3:38" ht="15.75" x14ac:dyDescent="0.25">
      <c r="O80" s="80"/>
      <c r="S80" s="105" t="s">
        <v>324</v>
      </c>
      <c r="AL80" s="55" t="s">
        <v>599</v>
      </c>
    </row>
    <row r="81" spans="15:38" x14ac:dyDescent="0.25">
      <c r="O81" s="50"/>
      <c r="S81" s="105" t="s">
        <v>521</v>
      </c>
      <c r="AL81" s="55" t="s">
        <v>600</v>
      </c>
    </row>
    <row r="82" spans="15:38" x14ac:dyDescent="0.25">
      <c r="O82" s="50"/>
      <c r="S82" s="105" t="s">
        <v>325</v>
      </c>
      <c r="AL82" s="55" t="s">
        <v>601</v>
      </c>
    </row>
    <row r="83" spans="15:38" x14ac:dyDescent="0.25">
      <c r="O83" s="50"/>
      <c r="S83" s="105" t="s">
        <v>307</v>
      </c>
      <c r="AL83" s="55" t="s">
        <v>602</v>
      </c>
    </row>
    <row r="84" spans="15:38" x14ac:dyDescent="0.25">
      <c r="O84" s="50"/>
      <c r="S84" s="105" t="s">
        <v>326</v>
      </c>
      <c r="AL84" s="55" t="s">
        <v>603</v>
      </c>
    </row>
    <row r="85" spans="15:38" x14ac:dyDescent="0.25">
      <c r="O85" s="50"/>
      <c r="S85" s="105" t="s">
        <v>523</v>
      </c>
      <c r="AL85" s="55" t="s">
        <v>604</v>
      </c>
    </row>
    <row r="86" spans="15:38" x14ac:dyDescent="0.25">
      <c r="O86" s="50"/>
      <c r="S86" s="106" t="s">
        <v>1591</v>
      </c>
      <c r="AL86" s="55" t="s">
        <v>605</v>
      </c>
    </row>
    <row r="87" spans="15:38" x14ac:dyDescent="0.25">
      <c r="O87" s="50"/>
      <c r="S87" s="106" t="s">
        <v>1592</v>
      </c>
      <c r="AL87" s="55" t="s">
        <v>606</v>
      </c>
    </row>
    <row r="88" spans="15:38" x14ac:dyDescent="0.25">
      <c r="O88" s="50"/>
      <c r="S88" s="106" t="s">
        <v>1593</v>
      </c>
      <c r="AL88" s="55" t="s">
        <v>607</v>
      </c>
    </row>
    <row r="89" spans="15:38" x14ac:dyDescent="0.25">
      <c r="O89" s="50"/>
      <c r="S89" s="106" t="s">
        <v>1594</v>
      </c>
      <c r="AL89" s="55" t="s">
        <v>608</v>
      </c>
    </row>
    <row r="90" spans="15:38" x14ac:dyDescent="0.25">
      <c r="O90" s="50"/>
      <c r="S90" s="106" t="s">
        <v>1595</v>
      </c>
      <c r="AL90" s="55" t="s">
        <v>609</v>
      </c>
    </row>
    <row r="91" spans="15:38" x14ac:dyDescent="0.25">
      <c r="O91" s="50"/>
      <c r="S91" s="106" t="s">
        <v>1596</v>
      </c>
      <c r="AL91" s="55" t="s">
        <v>610</v>
      </c>
    </row>
    <row r="92" spans="15:38" ht="30" x14ac:dyDescent="0.25">
      <c r="O92" s="50"/>
      <c r="S92" s="105" t="s">
        <v>1192</v>
      </c>
      <c r="AL92" s="55" t="s">
        <v>346</v>
      </c>
    </row>
    <row r="93" spans="15:38" x14ac:dyDescent="0.25">
      <c r="O93" s="50"/>
      <c r="S93" s="106" t="s">
        <v>1597</v>
      </c>
      <c r="AL93" s="55" t="s">
        <v>283</v>
      </c>
    </row>
    <row r="94" spans="15:38" x14ac:dyDescent="0.25">
      <c r="O94" s="50"/>
      <c r="S94" s="105" t="s">
        <v>317</v>
      </c>
      <c r="AL94" s="55" t="s">
        <v>611</v>
      </c>
    </row>
    <row r="95" spans="15:38" x14ac:dyDescent="0.25">
      <c r="O95" s="50"/>
      <c r="S95" s="105" t="s">
        <v>304</v>
      </c>
      <c r="AL95" s="55" t="s">
        <v>612</v>
      </c>
    </row>
    <row r="96" spans="15:38" x14ac:dyDescent="0.25">
      <c r="O96" s="50"/>
      <c r="S96" s="106" t="s">
        <v>1598</v>
      </c>
      <c r="AL96" s="55" t="s">
        <v>284</v>
      </c>
    </row>
    <row r="97" spans="15:38" x14ac:dyDescent="0.25">
      <c r="O97" s="50"/>
      <c r="S97" s="106" t="s">
        <v>1599</v>
      </c>
      <c r="AL97" s="55" t="s">
        <v>822</v>
      </c>
    </row>
    <row r="98" spans="15:38" ht="30" x14ac:dyDescent="0.25">
      <c r="O98" s="50"/>
      <c r="S98" s="105" t="s">
        <v>331</v>
      </c>
      <c r="AL98" s="55" t="s">
        <v>613</v>
      </c>
    </row>
    <row r="99" spans="15:38" x14ac:dyDescent="0.25">
      <c r="O99" s="50"/>
      <c r="S99" s="106" t="s">
        <v>1600</v>
      </c>
      <c r="AL99" s="55" t="s">
        <v>614</v>
      </c>
    </row>
    <row r="100" spans="15:38" ht="30" x14ac:dyDescent="0.25">
      <c r="O100" s="50"/>
      <c r="S100" s="105" t="s">
        <v>1193</v>
      </c>
      <c r="AL100" s="55" t="s">
        <v>615</v>
      </c>
    </row>
    <row r="101" spans="15:38" x14ac:dyDescent="0.25">
      <c r="O101" s="50"/>
      <c r="S101" s="105" t="s">
        <v>327</v>
      </c>
      <c r="AL101" s="55" t="s">
        <v>616</v>
      </c>
    </row>
    <row r="102" spans="15:38" x14ac:dyDescent="0.25">
      <c r="O102" s="50"/>
      <c r="S102" s="105" t="s">
        <v>308</v>
      </c>
      <c r="AL102" s="55" t="s">
        <v>617</v>
      </c>
    </row>
    <row r="103" spans="15:38" x14ac:dyDescent="0.25">
      <c r="O103" s="50"/>
      <c r="S103" s="106" t="s">
        <v>1601</v>
      </c>
      <c r="AL103" s="55" t="s">
        <v>618</v>
      </c>
    </row>
    <row r="104" spans="15:38" x14ac:dyDescent="0.25">
      <c r="O104" s="50"/>
      <c r="S104" s="106" t="s">
        <v>1602</v>
      </c>
      <c r="AL104" s="55" t="s">
        <v>619</v>
      </c>
    </row>
    <row r="105" spans="15:38" x14ac:dyDescent="0.25">
      <c r="O105" s="50"/>
      <c r="S105" s="106" t="s">
        <v>1603</v>
      </c>
      <c r="AL105" s="55" t="s">
        <v>620</v>
      </c>
    </row>
    <row r="106" spans="15:38" ht="30" x14ac:dyDescent="0.25">
      <c r="O106" s="50"/>
      <c r="S106" s="105" t="s">
        <v>1184</v>
      </c>
      <c r="AL106" s="55" t="s">
        <v>621</v>
      </c>
    </row>
    <row r="107" spans="15:38" x14ac:dyDescent="0.25">
      <c r="O107" s="50"/>
      <c r="S107" s="106" t="s">
        <v>1604</v>
      </c>
      <c r="AL107" s="55" t="s">
        <v>375</v>
      </c>
    </row>
    <row r="108" spans="15:38" ht="30" x14ac:dyDescent="0.25">
      <c r="O108" s="50"/>
      <c r="S108" s="105" t="s">
        <v>309</v>
      </c>
      <c r="AL108" s="55" t="s">
        <v>901</v>
      </c>
    </row>
    <row r="109" spans="15:38" x14ac:dyDescent="0.25">
      <c r="O109" s="50"/>
      <c r="S109" s="106" t="s">
        <v>1605</v>
      </c>
      <c r="AL109" s="55" t="s">
        <v>820</v>
      </c>
    </row>
    <row r="110" spans="15:38" x14ac:dyDescent="0.25">
      <c r="O110" s="50"/>
      <c r="S110" s="106" t="s">
        <v>1606</v>
      </c>
      <c r="AL110" s="55" t="s">
        <v>821</v>
      </c>
    </row>
    <row r="111" spans="15:38" x14ac:dyDescent="0.25">
      <c r="O111" s="50"/>
      <c r="S111" s="106" t="s">
        <v>1607</v>
      </c>
      <c r="AL111" s="55" t="s">
        <v>1324</v>
      </c>
    </row>
    <row r="112" spans="15:38" x14ac:dyDescent="0.25">
      <c r="O112" s="50"/>
      <c r="S112" s="106" t="s">
        <v>1608</v>
      </c>
      <c r="AL112" s="55" t="s">
        <v>651</v>
      </c>
    </row>
    <row r="113" spans="15:38" x14ac:dyDescent="0.25">
      <c r="O113" s="50"/>
      <c r="S113" s="106" t="s">
        <v>1609</v>
      </c>
      <c r="AL113" s="55" t="s">
        <v>652</v>
      </c>
    </row>
    <row r="114" spans="15:38" ht="45" x14ac:dyDescent="0.25">
      <c r="O114" s="50"/>
      <c r="S114" s="105" t="s">
        <v>1185</v>
      </c>
      <c r="AL114" s="55" t="s">
        <v>278</v>
      </c>
    </row>
    <row r="115" spans="15:38" x14ac:dyDescent="0.25">
      <c r="S115" s="106" t="s">
        <v>1610</v>
      </c>
      <c r="AL115" s="55" t="s">
        <v>279</v>
      </c>
    </row>
    <row r="116" spans="15:38" ht="30" x14ac:dyDescent="0.25">
      <c r="O116" s="50"/>
      <c r="S116" s="105" t="s">
        <v>1194</v>
      </c>
      <c r="AL116" s="55" t="s">
        <v>654</v>
      </c>
    </row>
    <row r="117" spans="15:38" x14ac:dyDescent="0.25">
      <c r="O117" s="50"/>
      <c r="S117" s="106" t="s">
        <v>1611</v>
      </c>
      <c r="AL117" s="55" t="s">
        <v>653</v>
      </c>
    </row>
    <row r="118" spans="15:38" ht="63" x14ac:dyDescent="0.25">
      <c r="O118" s="50"/>
      <c r="S118" s="109" t="s">
        <v>1188</v>
      </c>
    </row>
    <row r="119" spans="15:38" ht="45" x14ac:dyDescent="0.25">
      <c r="O119" s="50"/>
      <c r="S119" s="105" t="s">
        <v>1197</v>
      </c>
    </row>
    <row r="120" spans="15:38" x14ac:dyDescent="0.25">
      <c r="O120" s="50"/>
      <c r="S120" s="106" t="s">
        <v>1612</v>
      </c>
    </row>
    <row r="121" spans="15:38" x14ac:dyDescent="0.25">
      <c r="O121" s="50"/>
      <c r="S121" s="106" t="s">
        <v>1613</v>
      </c>
    </row>
    <row r="122" spans="15:38" ht="30" x14ac:dyDescent="0.25">
      <c r="O122" s="50"/>
      <c r="S122" s="105" t="s">
        <v>1195</v>
      </c>
    </row>
    <row r="123" spans="15:38" x14ac:dyDescent="0.25">
      <c r="O123" s="50"/>
      <c r="S123" s="106" t="s">
        <v>1614</v>
      </c>
    </row>
    <row r="124" spans="15:38" ht="15.75" x14ac:dyDescent="0.25">
      <c r="O124" s="77"/>
      <c r="S124" s="106" t="s">
        <v>1615</v>
      </c>
    </row>
    <row r="125" spans="15:38" ht="15.75" x14ac:dyDescent="0.25">
      <c r="O125" s="77"/>
      <c r="S125" s="106" t="s">
        <v>1616</v>
      </c>
    </row>
    <row r="126" spans="15:38" ht="15.75" thickBot="1" x14ac:dyDescent="0.3">
      <c r="O126" s="50"/>
      <c r="S126" s="106" t="s">
        <v>1617</v>
      </c>
    </row>
    <row r="127" spans="15:38" ht="15.75" thickBot="1" x14ac:dyDescent="0.3">
      <c r="O127" s="79"/>
      <c r="S127" s="106" t="s">
        <v>1618</v>
      </c>
    </row>
    <row r="128" spans="15:38" ht="60.75" thickBot="1" x14ac:dyDescent="0.3">
      <c r="O128" s="78"/>
      <c r="S128" s="105" t="s">
        <v>1206</v>
      </c>
    </row>
    <row r="129" spans="15:19" ht="30.75" thickBot="1" x14ac:dyDescent="0.3">
      <c r="O129" s="78"/>
      <c r="S129" s="105" t="s">
        <v>465</v>
      </c>
    </row>
    <row r="130" spans="15:19" ht="30.75" thickBot="1" x14ac:dyDescent="0.3">
      <c r="O130" s="78"/>
      <c r="S130" s="105" t="s">
        <v>464</v>
      </c>
    </row>
    <row r="131" spans="15:19" ht="45" x14ac:dyDescent="0.25">
      <c r="O131" s="50"/>
      <c r="S131" s="105" t="s">
        <v>1199</v>
      </c>
    </row>
    <row r="132" spans="15:19" x14ac:dyDescent="0.25">
      <c r="O132" s="50"/>
      <c r="S132" s="106" t="s">
        <v>1619</v>
      </c>
    </row>
    <row r="133" spans="15:19" ht="45" x14ac:dyDescent="0.25">
      <c r="O133" s="50"/>
      <c r="S133" s="105" t="s">
        <v>1186</v>
      </c>
    </row>
    <row r="134" spans="15:19" ht="45" x14ac:dyDescent="0.25">
      <c r="O134" s="50"/>
      <c r="S134" s="105" t="s">
        <v>1198</v>
      </c>
    </row>
    <row r="135" spans="15:19" ht="47.25" x14ac:dyDescent="0.25">
      <c r="O135" s="50"/>
      <c r="S135" s="109" t="s">
        <v>1190</v>
      </c>
    </row>
    <row r="136" spans="15:19" ht="45" x14ac:dyDescent="0.25">
      <c r="O136" s="50"/>
      <c r="S136" s="105" t="s">
        <v>466</v>
      </c>
    </row>
    <row r="137" spans="15:19" x14ac:dyDescent="0.25">
      <c r="O137" s="50"/>
      <c r="S137" s="106" t="s">
        <v>1620</v>
      </c>
    </row>
    <row r="138" spans="15:19" ht="60" x14ac:dyDescent="0.25">
      <c r="S138" s="105" t="s">
        <v>1187</v>
      </c>
    </row>
    <row r="139" spans="15:19" x14ac:dyDescent="0.25">
      <c r="O139" s="50"/>
      <c r="S139" s="106" t="s">
        <v>1621</v>
      </c>
    </row>
    <row r="140" spans="15:19" ht="47.25" x14ac:dyDescent="0.25">
      <c r="O140" s="50"/>
      <c r="S140" s="109" t="s">
        <v>1189</v>
      </c>
    </row>
    <row r="141" spans="15:19" ht="45.75" thickBot="1" x14ac:dyDescent="0.3">
      <c r="O141" s="50"/>
      <c r="S141" s="105" t="s">
        <v>1200</v>
      </c>
    </row>
    <row r="142" spans="15:19" ht="15.75" thickBot="1" x14ac:dyDescent="0.3">
      <c r="O142" s="79"/>
      <c r="S142" s="106" t="s">
        <v>1622</v>
      </c>
    </row>
    <row r="143" spans="15:19" ht="15.75" thickBot="1" x14ac:dyDescent="0.3">
      <c r="O143" s="81"/>
      <c r="S143" s="106" t="s">
        <v>1623</v>
      </c>
    </row>
    <row r="144" spans="15:19" ht="15.75" x14ac:dyDescent="0.25">
      <c r="O144" s="82"/>
      <c r="S144" s="106" t="s">
        <v>1624</v>
      </c>
    </row>
    <row r="145" spans="19:19" x14ac:dyDescent="0.25">
      <c r="S145" s="106" t="s">
        <v>1625</v>
      </c>
    </row>
    <row r="146" spans="19:19" x14ac:dyDescent="0.25">
      <c r="S146" s="106" t="s">
        <v>1626</v>
      </c>
    </row>
    <row r="147" spans="19:19" ht="30" x14ac:dyDescent="0.25">
      <c r="S147" s="105" t="s">
        <v>318</v>
      </c>
    </row>
    <row r="148" spans="19:19" ht="30" x14ac:dyDescent="0.25">
      <c r="S148" s="105" t="s">
        <v>310</v>
      </c>
    </row>
    <row r="149" spans="19:19" x14ac:dyDescent="0.25">
      <c r="S149" s="106" t="s">
        <v>1627</v>
      </c>
    </row>
    <row r="150" spans="19:19" x14ac:dyDescent="0.25">
      <c r="S150" s="106" t="s">
        <v>1628</v>
      </c>
    </row>
    <row r="151" spans="19:19" x14ac:dyDescent="0.25">
      <c r="S151" s="106" t="s">
        <v>1629</v>
      </c>
    </row>
    <row r="152" spans="19:19" x14ac:dyDescent="0.25">
      <c r="S152" s="106" t="s">
        <v>1630</v>
      </c>
    </row>
    <row r="153" spans="19:19" x14ac:dyDescent="0.25">
      <c r="S153" s="106" t="s">
        <v>1631</v>
      </c>
    </row>
    <row r="154" spans="19:19" x14ac:dyDescent="0.25">
      <c r="S154" s="106" t="s">
        <v>1632</v>
      </c>
    </row>
    <row r="155" spans="19:19" x14ac:dyDescent="0.25">
      <c r="S155" s="106" t="s">
        <v>1633</v>
      </c>
    </row>
    <row r="156" spans="19:19" x14ac:dyDescent="0.25">
      <c r="S156" s="106" t="s">
        <v>1634</v>
      </c>
    </row>
    <row r="157" spans="19:19" ht="30" x14ac:dyDescent="0.25">
      <c r="S157" s="105" t="s">
        <v>319</v>
      </c>
    </row>
    <row r="158" spans="19:19" ht="30" x14ac:dyDescent="0.25">
      <c r="S158" s="105" t="s">
        <v>531</v>
      </c>
    </row>
    <row r="159" spans="19:19" x14ac:dyDescent="0.25">
      <c r="S159" s="106" t="s">
        <v>1635</v>
      </c>
    </row>
    <row r="160" spans="19:19" x14ac:dyDescent="0.25">
      <c r="S160" s="106" t="s">
        <v>1636</v>
      </c>
    </row>
    <row r="161" spans="19:19" x14ac:dyDescent="0.25">
      <c r="S161" s="105" t="s">
        <v>320</v>
      </c>
    </row>
    <row r="162" spans="19:19" x14ac:dyDescent="0.25">
      <c r="S162" s="105" t="s">
        <v>311</v>
      </c>
    </row>
    <row r="163" spans="19:19" x14ac:dyDescent="0.25">
      <c r="S163" s="106" t="s">
        <v>1637</v>
      </c>
    </row>
    <row r="164" spans="19:19" ht="30" x14ac:dyDescent="0.25">
      <c r="S164" s="105" t="s">
        <v>1208</v>
      </c>
    </row>
    <row r="165" spans="19:19" x14ac:dyDescent="0.25">
      <c r="S165" s="106" t="s">
        <v>1638</v>
      </c>
    </row>
    <row r="166" spans="19:19" ht="30" x14ac:dyDescent="0.25">
      <c r="S166" s="105" t="s">
        <v>1207</v>
      </c>
    </row>
    <row r="167" spans="19:19" x14ac:dyDescent="0.25">
      <c r="S167" s="106" t="s">
        <v>1639</v>
      </c>
    </row>
    <row r="168" spans="19:19" ht="30" x14ac:dyDescent="0.25">
      <c r="S168" s="105" t="s">
        <v>321</v>
      </c>
    </row>
    <row r="169" spans="19:19" ht="30" x14ac:dyDescent="0.25">
      <c r="S169" s="105" t="s">
        <v>305</v>
      </c>
    </row>
    <row r="170" spans="19:19" x14ac:dyDescent="0.25">
      <c r="S170" s="106" t="s">
        <v>322</v>
      </c>
    </row>
    <row r="171" spans="19:19" x14ac:dyDescent="0.25">
      <c r="S171" s="106" t="s">
        <v>520</v>
      </c>
    </row>
    <row r="172" spans="19:19" x14ac:dyDescent="0.25">
      <c r="S172" s="106" t="s">
        <v>1640</v>
      </c>
    </row>
    <row r="173" spans="19:19" x14ac:dyDescent="0.25">
      <c r="S173" s="106" t="s">
        <v>1641</v>
      </c>
    </row>
    <row r="174" spans="19:19" ht="30" x14ac:dyDescent="0.25">
      <c r="S174" s="105" t="s">
        <v>1201</v>
      </c>
    </row>
    <row r="175" spans="19:19" x14ac:dyDescent="0.25">
      <c r="S175" s="106" t="s">
        <v>1642</v>
      </c>
    </row>
    <row r="176" spans="19:19" x14ac:dyDescent="0.25">
      <c r="S176" s="106" t="s">
        <v>1643</v>
      </c>
    </row>
    <row r="177" spans="19:19" x14ac:dyDescent="0.25">
      <c r="S177" s="106" t="s">
        <v>1644</v>
      </c>
    </row>
    <row r="178" spans="19:19" x14ac:dyDescent="0.25">
      <c r="S178" s="105" t="s">
        <v>323</v>
      </c>
    </row>
    <row r="179" spans="19:19" x14ac:dyDescent="0.25">
      <c r="S179" s="105" t="s">
        <v>306</v>
      </c>
    </row>
    <row r="180" spans="19:19" x14ac:dyDescent="0.25">
      <c r="S180" s="106" t="s">
        <v>1645</v>
      </c>
    </row>
    <row r="181" spans="19:19" x14ac:dyDescent="0.25">
      <c r="S181" s="106" t="s">
        <v>1646</v>
      </c>
    </row>
    <row r="182" spans="19:19" x14ac:dyDescent="0.25">
      <c r="S182" s="106" t="s">
        <v>1647</v>
      </c>
    </row>
  </sheetData>
  <sheetProtection selectLockedCells="1"/>
  <sortState ref="O2:O144">
    <sortCondition ref="O118"/>
  </sortState>
  <customSheetViews>
    <customSheetView guid="{72873BB0-B661-4720-B5B4-2EB8D1878E7C}" showPageBreaks="1" topLeftCell="K1">
      <selection activeCell="K1" sqref="K1"/>
      <pageMargins left="0.7" right="0.7" top="0.75" bottom="0.75" header="0.3" footer="0.3"/>
      <pageSetup paperSize="9" orientation="portrait" verticalDpi="300" r:id="rId1"/>
    </customSheetView>
    <customSheetView guid="{0FEA4E74-1606-4183-BFDB-E3384F70B7E0}" topLeftCell="K1">
      <selection activeCell="K1" sqref="K1"/>
      <pageMargins left="0.7" right="0.7" top="0.75" bottom="0.75" header="0.3" footer="0.3"/>
      <pageSetup paperSize="9" orientation="portrait" verticalDpi="300" r:id="rId2"/>
    </customSheetView>
  </customSheetViews>
  <pageMargins left="0.7" right="0.7" top="0.75" bottom="0.75" header="0.3" footer="0.3"/>
  <pageSetup paperSize="9" orientation="portrait"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105</vt:i4>
      </vt:variant>
    </vt:vector>
  </HeadingPairs>
  <TitlesOfParts>
    <vt:vector size="110" baseType="lpstr">
      <vt:lpstr>Заявление</vt:lpstr>
      <vt:lpstr>Договор физ.лицо</vt:lpstr>
      <vt:lpstr>Лист2</vt:lpstr>
      <vt:lpstr>Справочники</vt:lpstr>
      <vt:lpstr>Циклы</vt:lpstr>
      <vt:lpstr>Циклы!a34c91</vt:lpstr>
      <vt:lpstr>email</vt:lpstr>
      <vt:lpstr>K_экономики_менеджмента_и_медицинского_права</vt:lpstr>
      <vt:lpstr>Адрес</vt:lpstr>
      <vt:lpstr>База_обучения</vt:lpstr>
      <vt:lpstr>Вид_обучения</vt:lpstr>
      <vt:lpstr>Вид_оплаты_обучения</vt:lpstr>
      <vt:lpstr>ВидОбучения</vt:lpstr>
      <vt:lpstr>Выдан</vt:lpstr>
      <vt:lpstr>Год2</vt:lpstr>
      <vt:lpstr>Дата_выдачи</vt:lpstr>
      <vt:lpstr>Дата_регистрации</vt:lpstr>
      <vt:lpstr>Дата_рождения</vt:lpstr>
      <vt:lpstr>Диплом</vt:lpstr>
      <vt:lpstr>Длит_в_часах</vt:lpstr>
      <vt:lpstr>ДлительностьВЧасах</vt:lpstr>
      <vt:lpstr>Должность</vt:lpstr>
      <vt:lpstr>ДолжностьСписок</vt:lpstr>
      <vt:lpstr>Другое</vt:lpstr>
      <vt:lpstr>Имя</vt:lpstr>
      <vt:lpstr>Индекс</vt:lpstr>
      <vt:lpstr>ИНН_юрлица</vt:lpstr>
      <vt:lpstr>Интерн_ординат</vt:lpstr>
      <vt:lpstr>ИнтернОрдинат</vt:lpstr>
      <vt:lpstr>К_акушерства_и_гинекологии</vt:lpstr>
      <vt:lpstr>К_анестезиологии_и_реаниматологии</vt:lpstr>
      <vt:lpstr>К_болезней_уха_горла_носа</vt:lpstr>
      <vt:lpstr>К_глазных_болезней</vt:lpstr>
      <vt:lpstr>К_госпитальной_педиатрии</vt:lpstr>
      <vt:lpstr>К_инфекционных_болезней</vt:lpstr>
      <vt:lpstr>К_клинической_лабораторной_диагностики</vt:lpstr>
      <vt:lpstr>К_клинической_судебной_медицины</vt:lpstr>
      <vt:lpstr>К_кожных_и_венерических_болезней</vt:lpstr>
      <vt:lpstr>К_лучевой_диагностики</vt:lpstr>
      <vt:lpstr>К_медицинской_реабилитации_и_физиотерапии</vt:lpstr>
      <vt:lpstr>К_неврологии_нейрохирургии_и_медицинской_генетики</vt:lpstr>
      <vt:lpstr>К_неврологии_психиатрии_и_наркологии</vt:lpstr>
      <vt:lpstr>К_общая_и_клиническая_фармакология</vt:lpstr>
      <vt:lpstr>К_общей_врачебной_практики_и_геронтологии</vt:lpstr>
      <vt:lpstr>К_общественного_здоровья_и_здравоохранения</vt:lpstr>
      <vt:lpstr>К_Общественного_здоровья_и_здравоохранения_ФДПО_Средний_мед.персонал</vt:lpstr>
      <vt:lpstr>К_онкологии</vt:lpstr>
      <vt:lpstr>К_патологической_анатомии</vt:lpstr>
      <vt:lpstr>К_педиатрии</vt:lpstr>
      <vt:lpstr>К_пропедевтики_внутренних_болезней</vt:lpstr>
      <vt:lpstr>К_профилактической_медицины</vt:lpstr>
      <vt:lpstr>К_психиатрии_и_медицинской_психологии</vt:lpstr>
      <vt:lpstr>К_симуляционно_аккредитационный_центр</vt:lpstr>
      <vt:lpstr>К_скорой_медицинской_помощи</vt:lpstr>
      <vt:lpstr>К_стоматологии</vt:lpstr>
      <vt:lpstr>К_терапевтической_стоматологии</vt:lpstr>
      <vt:lpstr>К_терапии</vt:lpstr>
      <vt:lpstr>К_травматологии_ортопедии_и_военно_полевой_хирургии</vt:lpstr>
      <vt:lpstr>К_управления_и_экономики_фармации_и_фармацевтической_технологии</vt:lpstr>
      <vt:lpstr>К_урологии</vt:lpstr>
      <vt:lpstr>К_факультетской_и_поликлинической_педиатрии</vt:lpstr>
      <vt:lpstr>К_физической_культуры_и_спорта</vt:lpstr>
      <vt:lpstr>К_фтизиатрии</vt:lpstr>
      <vt:lpstr>К_хирургии</vt:lpstr>
      <vt:lpstr>К_челюстно_лицевой_хирургии_и_имплантологии</vt:lpstr>
      <vt:lpstr>К_эндокринологии_и_внутренних_болезней</vt:lpstr>
      <vt:lpstr>Кафедра</vt:lpstr>
      <vt:lpstr>Кафедры</vt:lpstr>
      <vt:lpstr>Конец_обучения</vt:lpstr>
      <vt:lpstr>Место_обучения</vt:lpstr>
      <vt:lpstr>Место_работы_1</vt:lpstr>
      <vt:lpstr>Место_работы_2</vt:lpstr>
      <vt:lpstr>МестоОбучения</vt:lpstr>
      <vt:lpstr>Месяцы</vt:lpstr>
      <vt:lpstr>на_базе</vt:lpstr>
      <vt:lpstr>Название_цикла</vt:lpstr>
      <vt:lpstr>Начало_обучения</vt:lpstr>
      <vt:lpstr>Номер</vt:lpstr>
      <vt:lpstr>'Договор физ.лицо'!Область_печати</vt:lpstr>
      <vt:lpstr>Заявление!Область_печати</vt:lpstr>
      <vt:lpstr>Образование</vt:lpstr>
      <vt:lpstr>Отчество</vt:lpstr>
      <vt:lpstr>Очн_дистанционн</vt:lpstr>
      <vt:lpstr>Плательщик</vt:lpstr>
      <vt:lpstr>ПлательщикСписок</vt:lpstr>
      <vt:lpstr>Пол</vt:lpstr>
      <vt:lpstr>ПолСписок</vt:lpstr>
      <vt:lpstr>Посещаемость</vt:lpstr>
      <vt:lpstr>Серия</vt:lpstr>
      <vt:lpstr>Сертификат</vt:lpstr>
      <vt:lpstr>СНИЛС</vt:lpstr>
      <vt:lpstr>Специальность</vt:lpstr>
      <vt:lpstr>Специальность_обучения</vt:lpstr>
      <vt:lpstr>Специальность_раб</vt:lpstr>
      <vt:lpstr>Специальность_сертификат</vt:lpstr>
      <vt:lpstr>Специальность_сертификату</vt:lpstr>
      <vt:lpstr>СпециальностьСестрыСписок</vt:lpstr>
      <vt:lpstr>СпециальностьСписок</vt:lpstr>
      <vt:lpstr>СпособОплаты</vt:lpstr>
      <vt:lpstr>Стаж_должности</vt:lpstr>
      <vt:lpstr>Стаж_специальности</vt:lpstr>
      <vt:lpstr>Телефон</vt:lpstr>
      <vt:lpstr>Тесты</vt:lpstr>
      <vt:lpstr>Университетская_клиника</vt:lpstr>
      <vt:lpstr>УровеньОбразованияСписок</vt:lpstr>
      <vt:lpstr>Факультет</vt:lpstr>
      <vt:lpstr>Факультет_медсестер</vt:lpstr>
      <vt:lpstr>ФакультетСписок</vt:lpstr>
      <vt:lpstr>Фамилия</vt:lpstr>
      <vt:lpstr>ФормаОбучения</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ФПКВ</cp:lastModifiedBy>
  <cp:lastPrinted>2019-03-26T06:22:20Z</cp:lastPrinted>
  <dcterms:created xsi:type="dcterms:W3CDTF">2013-11-22T06:16:59Z</dcterms:created>
  <dcterms:modified xsi:type="dcterms:W3CDTF">2019-03-26T06:47:32Z</dcterms:modified>
</cp:coreProperties>
</file>